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165" windowWidth="7665" windowHeight="8385" tabRatio="935" activeTab="1"/>
  </bookViews>
  <sheets>
    <sheet name="305" sheetId="1" r:id="rId1"/>
    <sheet name="PMKSTNE043C_2013_osz" sheetId="2" r:id="rId2"/>
    <sheet name="Névsorok" sheetId="3" r:id="rId3"/>
    <sheet name="008 ZH2" sheetId="4" r:id="rId4"/>
    <sheet name="007 ZH1" sheetId="5" r:id="rId5"/>
    <sheet name="Névsor_PMKSTNE043C_FA" sheetId="6" r:id="rId6"/>
    <sheet name="Jelenlét_PMKSTNE043C_FA" sheetId="7" r:id="rId7"/>
    <sheet name="PMKSTNE043C_EA_Mecha_II" sheetId="8" r:id="rId8"/>
    <sheet name="PMKSTNE043C_GY_01_Mecha_II" sheetId="9" r:id="rId9"/>
    <sheet name="2013 osz Építő BSc Mecha II" sheetId="10" r:id="rId10"/>
    <sheet name="2013 tavasz Építő BSc Mecha" sheetId="11" r:id="rId11"/>
    <sheet name="PMKSTNE043C_2013_tavasz_2" sheetId="12" r:id="rId12"/>
  </sheets>
  <definedNames>
    <definedName name="_xlnm._FilterDatabase" localSheetId="9" hidden="1">'2013 osz Építő BSc Mecha II'!$A$1:$P$197</definedName>
    <definedName name="_xlnm._FilterDatabase" localSheetId="10" hidden="1">'2013 tavasz Építő BSc Mecha'!$A$1:$P$210</definedName>
    <definedName name="_xlnm._FilterDatabase" localSheetId="6" hidden="1">'Jelenlét_PMKSTNE043C_FA'!$A$1:$T$30</definedName>
    <definedName name="_xlnm._FilterDatabase" localSheetId="1" hidden="1">'PMKSTNE043C_2013_osz'!$A$1:$Y$34</definedName>
    <definedName name="_xlnm._FilterDatabase" localSheetId="11" hidden="1">'PMKSTNE043C_2013_tavasz_2'!$A$1:$AC$86</definedName>
    <definedName name="_xlnm._FilterDatabase" localSheetId="7" hidden="1">'PMKSTNE043C_EA_Mecha_II'!$A$11:$M$11</definedName>
    <definedName name="KülsőAdatok_1" localSheetId="9">'2013 osz Építő BSc Mecha II'!$A$1:$F$33</definedName>
    <definedName name="KülsőAdatok_1" localSheetId="10">'2013 tavasz Építő BSc Mecha'!$A$1:$F$33</definedName>
    <definedName name="KülsőAdatok_13" localSheetId="9">'2013 osz Építő BSc Mecha II'!#REF!</definedName>
    <definedName name="KülsőAdatok_13" localSheetId="10">'2013 tavasz Építő BSc Mecha'!$A$92:$F$99</definedName>
    <definedName name="KülsőAdatok_14" localSheetId="9">'2013 osz Építő BSc Mecha II'!#REF!</definedName>
    <definedName name="KülsőAdatok_14" localSheetId="10">'2013 tavasz Építő BSc Mecha'!$A$92:$F$99</definedName>
    <definedName name="KülsőAdatok_15" localSheetId="9">'2013 osz Építő BSc Mecha II'!#REF!</definedName>
    <definedName name="KülsőAdatok_15" localSheetId="10">'2013 tavasz Építő BSc Mecha'!$A$92:$F$99</definedName>
    <definedName name="KülsőAdatok_16" localSheetId="9">'2013 osz Építő BSc Mecha II'!#REF!</definedName>
    <definedName name="KülsőAdatok_16" localSheetId="10">'2013 tavasz Építő BSc Mecha'!$A$92:$F$99</definedName>
    <definedName name="KülsőAdatok_17" localSheetId="9">'2013 osz Építő BSc Mecha II'!#REF!</definedName>
    <definedName name="KülsőAdatok_17" localSheetId="10">'2013 tavasz Építő BSc Mecha'!$A$92:$F$99</definedName>
    <definedName name="KülsőAdatok_18" localSheetId="9">'2013 osz Építő BSc Mecha II'!#REF!</definedName>
    <definedName name="KülsőAdatok_18" localSheetId="10">'2013 tavasz Építő BSc Mecha'!$A$92:$F$99</definedName>
    <definedName name="KülsőAdatok_19" localSheetId="9">'2013 osz Építő BSc Mecha II'!#REF!</definedName>
    <definedName name="KülsőAdatok_19" localSheetId="10">'2013 tavasz Építő BSc Mecha'!$B$92:$K$96</definedName>
    <definedName name="KülsőAdatok_2" localSheetId="9">'2013 osz Építő BSc Mecha II'!$A$1:$F$33</definedName>
    <definedName name="KülsőAdatok_2" localSheetId="10">'2013 tavasz Építő BSc Mecha'!$A$1:$F$33</definedName>
    <definedName name="KülsőAdatok_20" localSheetId="9">'2013 osz Építő BSc Mecha II'!#REF!</definedName>
    <definedName name="KülsőAdatok_20" localSheetId="10">'2013 tavasz Építő BSc Mecha'!$B$92:$K$96</definedName>
    <definedName name="KülsőAdatok_3" localSheetId="9">'2013 osz Építő BSc Mecha II'!$A$1:$F$33</definedName>
    <definedName name="KülsőAdatok_3" localSheetId="10">'2013 tavasz Építő BSc Mecha'!$A$1:$F$33</definedName>
    <definedName name="KülsőAdatok_4" localSheetId="9">'2013 osz Építő BSc Mecha II'!$A$1:$F$33</definedName>
    <definedName name="KülsőAdatok_4" localSheetId="10">'2013 tavasz Építő BSc Mecha'!$A$1:$F$33</definedName>
    <definedName name="KülsőAdatok_5" localSheetId="9">'2013 osz Építő BSc Mecha II'!$A$1:$F$33</definedName>
    <definedName name="KülsőAdatok_5" localSheetId="10">'2013 tavasz Építő BSc Mecha'!$A$1:$F$33</definedName>
    <definedName name="KülsőAdatok_6" localSheetId="9">'2013 osz Építő BSc Mecha II'!$A$1:$F$33</definedName>
    <definedName name="KülsőAdatok_6" localSheetId="10">'2013 tavasz Építő BSc Mecha'!$A$1:$F$33</definedName>
    <definedName name="_xlnm.Print_Area" localSheetId="4">'007 ZH1'!$A$1:$P$20</definedName>
    <definedName name="_xlnm.Print_Area" localSheetId="3">'008 ZH2'!$A$1:$R$19</definedName>
    <definedName name="_xlnm.Print_Area" localSheetId="0">'305'!$A$1:$J$12</definedName>
    <definedName name="_xlnm.Print_Area" localSheetId="1">'PMKSTNE043C_2013_osz'!$A$1:$Y$34</definedName>
    <definedName name="_xlnm.Print_Area" localSheetId="11">'PMKSTNE043C_2013_tavasz_2'!$A$1:$AC$86</definedName>
  </definedNames>
  <calcPr fullCalcOnLoad="1"/>
</workbook>
</file>

<file path=xl/sharedStrings.xml><?xml version="1.0" encoding="utf-8"?>
<sst xmlns="http://schemas.openxmlformats.org/spreadsheetml/2006/main" count="2056" uniqueCount="533">
  <si>
    <t>#</t>
  </si>
  <si>
    <t>Név</t>
  </si>
  <si>
    <t>EHA</t>
  </si>
  <si>
    <t>Aláírás</t>
  </si>
  <si>
    <t>Hallgatói azon.</t>
  </si>
  <si>
    <t>Számonkérések</t>
  </si>
  <si>
    <t>1. ZH.</t>
  </si>
  <si>
    <t>2. ZH.</t>
  </si>
  <si>
    <t>Megj.</t>
  </si>
  <si>
    <t>2. ZH pót</t>
  </si>
  <si>
    <t>Félévi eredm.</t>
  </si>
  <si>
    <t>Mechanika II. előadás</t>
  </si>
  <si>
    <t>3. ZH.</t>
  </si>
  <si>
    <t>3. ZH pót</t>
  </si>
  <si>
    <t>összes %</t>
  </si>
  <si>
    <t>Fehér Roland</t>
  </si>
  <si>
    <t>FERPADP.PTE</t>
  </si>
  <si>
    <t>Megjegyzés</t>
  </si>
  <si>
    <t>Adatok</t>
  </si>
  <si>
    <t>Félévi telj.</t>
  </si>
  <si>
    <t>Vizsga</t>
  </si>
  <si>
    <t>igazoltan nem jelent meg</t>
  </si>
  <si>
    <t>nem jelent meg</t>
  </si>
  <si>
    <t>Összpont</t>
  </si>
  <si>
    <t>Vizsga (Irásbeli)</t>
  </si>
  <si>
    <t>Összpontszám</t>
  </si>
  <si>
    <t>Vizsgajegy</t>
  </si>
  <si>
    <t>1. IV (Irásbeli)</t>
  </si>
  <si>
    <t>Összpont (1. IV)</t>
  </si>
  <si>
    <t>Vizsgajegy (1. IV)</t>
  </si>
  <si>
    <t>2. IV (Irásbeli)</t>
  </si>
  <si>
    <t>Összpont (2. IV)</t>
  </si>
  <si>
    <t>Vizsgajegy (2. IV)</t>
  </si>
  <si>
    <t>a</t>
  </si>
  <si>
    <t>N</t>
  </si>
  <si>
    <t>Kovács József</t>
  </si>
  <si>
    <t>Mechanika II. (szil.tan)</t>
  </si>
  <si>
    <t>Nincs korlát</t>
  </si>
  <si>
    <t>Fülöp A.</t>
  </si>
  <si>
    <t>EHA kód</t>
  </si>
  <si>
    <t>Kurzuskód</t>
  </si>
  <si>
    <t>Képzés</t>
  </si>
  <si>
    <t>Szakirány</t>
  </si>
  <si>
    <t>Tanulócsoport</t>
  </si>
  <si>
    <t>Státusz</t>
  </si>
  <si>
    <t>KFelv.</t>
  </si>
  <si>
    <t>Zárolt</t>
  </si>
  <si>
    <t>Utolsó telj.</t>
  </si>
  <si>
    <t>DTL</t>
  </si>
  <si>
    <t>TOJQACP.PTE</t>
  </si>
  <si>
    <t>Tóth József</t>
  </si>
  <si>
    <t>PMKSTNE043C</t>
  </si>
  <si>
    <t>Tokovics Viktor</t>
  </si>
  <si>
    <t>Nyulas Ramóna</t>
  </si>
  <si>
    <t>Sárközi István</t>
  </si>
  <si>
    <t>PMSTNB112</t>
  </si>
  <si>
    <t>Mechanika II.    BSc.  I. évf.  2011-2012. tavaszi félév</t>
  </si>
  <si>
    <t>Kurzus adatai</t>
  </si>
  <si>
    <t>Órarendi kód:</t>
  </si>
  <si>
    <t>Órarendi cím:</t>
  </si>
  <si>
    <t>Órarendi idő:</t>
  </si>
  <si>
    <t/>
  </si>
  <si>
    <t>Óraszám (Óra period):</t>
  </si>
  <si>
    <t>6 (H)</t>
  </si>
  <si>
    <t>Max. létszám:</t>
  </si>
  <si>
    <t>Egyéb létszám:</t>
  </si>
  <si>
    <t>0</t>
  </si>
  <si>
    <t>Virtuális létszám:</t>
  </si>
  <si>
    <t>Oktatói:</t>
  </si>
  <si>
    <t>Kurzuskódok:</t>
  </si>
  <si>
    <t>TE felv.</t>
  </si>
  <si>
    <t>akt.szem.</t>
  </si>
  <si>
    <t>1</t>
  </si>
  <si>
    <t>BABSACP.PTE</t>
  </si>
  <si>
    <t>Balla Bálint</t>
  </si>
  <si>
    <t>CSDSABP.PTE</t>
  </si>
  <si>
    <t>Csombó Dénes</t>
  </si>
  <si>
    <t>GAATAAP.PTE</t>
  </si>
  <si>
    <t>Gajzer Ákos</t>
  </si>
  <si>
    <t>GAGSABP.PTE</t>
  </si>
  <si>
    <t>Gál Gergő</t>
  </si>
  <si>
    <t>HEBTAAP.PTE</t>
  </si>
  <si>
    <t>Hegedüs Balázs</t>
  </si>
  <si>
    <t>HEMRACP.PTE</t>
  </si>
  <si>
    <t>Hertz Máté Attila</t>
  </si>
  <si>
    <t>ILISAAP.PTE</t>
  </si>
  <si>
    <t>Illés Ildikó</t>
  </si>
  <si>
    <t>JADTAAP.PTE</t>
  </si>
  <si>
    <t>Jäger Dávid</t>
  </si>
  <si>
    <t>KARTABP.PTE</t>
  </si>
  <si>
    <t>Katzenberger Roland</t>
  </si>
  <si>
    <t>KOBTABP.PTE</t>
  </si>
  <si>
    <t>Kovács Balázs</t>
  </si>
  <si>
    <t>KOJQACP.PTE</t>
  </si>
  <si>
    <t>40</t>
  </si>
  <si>
    <t>LOBSAAP.PTE</t>
  </si>
  <si>
    <t>Lőrincz Balázs</t>
  </si>
  <si>
    <t>LUTTAAP.PTE</t>
  </si>
  <si>
    <t>Lukács Tamás</t>
  </si>
  <si>
    <t>MAMTABP.PTE</t>
  </si>
  <si>
    <t>Márkus Milán</t>
  </si>
  <si>
    <t>MOGSAAP.PTE</t>
  </si>
  <si>
    <t>Molnár Gergely</t>
  </si>
  <si>
    <t>NYRRABP.PTE</t>
  </si>
  <si>
    <t>OLDTAAP.PTE</t>
  </si>
  <si>
    <t>Olajos Dávid</t>
  </si>
  <si>
    <t>PASSAAP.PTE</t>
  </si>
  <si>
    <t>Pál Szandra</t>
  </si>
  <si>
    <t>PESSAAP.PTE</t>
  </si>
  <si>
    <t>Pető Sándor Attila</t>
  </si>
  <si>
    <t>PLGSAAP.PTE</t>
  </si>
  <si>
    <t>Plásztán Gergő</t>
  </si>
  <si>
    <t>RAPTAAP.PTE</t>
  </si>
  <si>
    <t>Rácz Péter</t>
  </si>
  <si>
    <t>SAIRAAP.PTE</t>
  </si>
  <si>
    <t>TOVQAAP.PTE</t>
  </si>
  <si>
    <t>TOTTAAP.PTE</t>
  </si>
  <si>
    <t>Török Tímea</t>
  </si>
  <si>
    <t>WEATAAP.PTE</t>
  </si>
  <si>
    <t>Welchner András</t>
  </si>
  <si>
    <t>PMKSTNE043C-GY-01 (627188)</t>
  </si>
  <si>
    <t xml:space="preserve">Hétfő [09:30-11:00] A206 minden héten; Kedd [07:45-09:15] A206 minden héten; </t>
  </si>
  <si>
    <t>4 (H)</t>
  </si>
  <si>
    <t>Vanya Cs.</t>
  </si>
  <si>
    <t>PMKSTNE043C-GY-01, PMSTNB112-GY-01</t>
  </si>
  <si>
    <t>1. OGY/HF</t>
  </si>
  <si>
    <t>2. OGY/HF</t>
  </si>
  <si>
    <t>3. OGY/HF</t>
  </si>
  <si>
    <t>4. OGY/HF</t>
  </si>
  <si>
    <t>5. OGY/HF</t>
  </si>
  <si>
    <t>6. OGY/HF</t>
  </si>
  <si>
    <t>7. OGY/HF</t>
  </si>
  <si>
    <t>8. OGY/HF</t>
  </si>
  <si>
    <t>9. OGY/HF</t>
  </si>
  <si>
    <t>10. OGY/HF</t>
  </si>
  <si>
    <t>Dr. Fülöp Attila</t>
  </si>
  <si>
    <t>KEETABP.PTE</t>
  </si>
  <si>
    <t>Kenyeres Ervin</t>
  </si>
  <si>
    <t>KODTAHP.PTE</t>
  </si>
  <si>
    <t>Koncz Dániel</t>
  </si>
  <si>
    <t>MUMTAAP.PTE</t>
  </si>
  <si>
    <t>Müller Máté</t>
  </si>
  <si>
    <t>SZATAFP.PTE</t>
  </si>
  <si>
    <t>Szűcs Alexandra</t>
  </si>
  <si>
    <t>VAVTABP.PTE</t>
  </si>
  <si>
    <t>Varga Viktória</t>
  </si>
  <si>
    <t>VIATAAP.PTE</t>
  </si>
  <si>
    <t>Vindisch Ádám</t>
  </si>
  <si>
    <t>GYATAAP.PTE</t>
  </si>
  <si>
    <t>Gyugyi Alexandra Beatrix</t>
  </si>
  <si>
    <t>POJSABP.PTE</t>
  </si>
  <si>
    <t>Polocz János</t>
  </si>
  <si>
    <t>TOATAFP.PTE</t>
  </si>
  <si>
    <t>Török Ádám Zoltán</t>
  </si>
  <si>
    <t>Németh Nikolett</t>
  </si>
  <si>
    <t>SZBSAHB.PTE</t>
  </si>
  <si>
    <t>Szekeres Brigitta</t>
  </si>
  <si>
    <t>TÁBLA</t>
  </si>
  <si>
    <t>Összpont          (min. 51)</t>
  </si>
  <si>
    <t>Pótpót ZH</t>
  </si>
  <si>
    <t>javítandó ZH</t>
  </si>
  <si>
    <t>2010 tavasz</t>
  </si>
  <si>
    <t>dékáni vizsga</t>
  </si>
  <si>
    <t>ASAUAAP.PTE</t>
  </si>
  <si>
    <t>Aszalai Ádám Péter</t>
  </si>
  <si>
    <t>DOAUABP.PTE</t>
  </si>
  <si>
    <t>Dormány András</t>
  </si>
  <si>
    <t>FEHUAAP.PTE</t>
  </si>
  <si>
    <t>Fehér Henrietta</t>
  </si>
  <si>
    <t>GEIOAAP.PTE</t>
  </si>
  <si>
    <t>Gelencsér Ivett</t>
  </si>
  <si>
    <t>GYZUAAP.PTE</t>
  </si>
  <si>
    <t>György Zsófia</t>
  </si>
  <si>
    <t>HAZUAAP.PTE</t>
  </si>
  <si>
    <t>Hajdu Zoltán</t>
  </si>
  <si>
    <t>HAAUABP.PTE</t>
  </si>
  <si>
    <t>HAJUAAP.PTE</t>
  </si>
  <si>
    <t>Hartmann József</t>
  </si>
  <si>
    <t>HUBUAAP.PTE</t>
  </si>
  <si>
    <t>Hunyadi Brigitta</t>
  </si>
  <si>
    <t>JADUAAP.PTE</t>
  </si>
  <si>
    <t>Jancsovics Dávid</t>
  </si>
  <si>
    <t>KEZUAAP.PTE</t>
  </si>
  <si>
    <t>Kendl Zsolt</t>
  </si>
  <si>
    <t>KIGUAGP.PTE</t>
  </si>
  <si>
    <t>Kiss Gergő</t>
  </si>
  <si>
    <t>LEBUAAP.PTE</t>
  </si>
  <si>
    <t>Lenchés Bence</t>
  </si>
  <si>
    <t>MAAUAAP.PTE</t>
  </si>
  <si>
    <t>Máté Attila</t>
  </si>
  <si>
    <t>PACUAAP.PTE</t>
  </si>
  <si>
    <t>Patocskai Csaba</t>
  </si>
  <si>
    <t>POMUAAP.PTE</t>
  </si>
  <si>
    <t>Pongrácz Mihály Zsolt</t>
  </si>
  <si>
    <t>SUBQAAP.PTE</t>
  </si>
  <si>
    <t>Süli Bernát</t>
  </si>
  <si>
    <t>SZAUADP.PTE</t>
  </si>
  <si>
    <t>Szamosi Ádám</t>
  </si>
  <si>
    <t>VELUAAP.PTE</t>
  </si>
  <si>
    <t>Veréb László</t>
  </si>
  <si>
    <t>ANKUAAP.PTE</t>
  </si>
  <si>
    <t>András Krisztián</t>
  </si>
  <si>
    <t>BAAUABP.PTE</t>
  </si>
  <si>
    <t>Bagyinka Ágota</t>
  </si>
  <si>
    <t>BESUAAP.PTE</t>
  </si>
  <si>
    <t>Bencze Szabolcs</t>
  </si>
  <si>
    <t>BUVUAAP.PTE</t>
  </si>
  <si>
    <t>Buchmüller Vivien Andrea</t>
  </si>
  <si>
    <t>CSDUABP.PTE</t>
  </si>
  <si>
    <t>Csóka Dorina</t>
  </si>
  <si>
    <t>DOVUAAP.PTE</t>
  </si>
  <si>
    <t>Dömötör Viktor</t>
  </si>
  <si>
    <t>ERMUAAP.PTE</t>
  </si>
  <si>
    <t>Erős Máté</t>
  </si>
  <si>
    <t>HABSABP.PTE</t>
  </si>
  <si>
    <t>KIKUAAP.PTE</t>
  </si>
  <si>
    <t>Kindl Klaudia</t>
  </si>
  <si>
    <t>KIAUADP.PTE</t>
  </si>
  <si>
    <t>Király Anita</t>
  </si>
  <si>
    <t>KIGUACP.PTE</t>
  </si>
  <si>
    <t>Kiskó Gergő</t>
  </si>
  <si>
    <t>KILUAAP.PTE</t>
  </si>
  <si>
    <t>Kiss László</t>
  </si>
  <si>
    <t>KRIUAAP.PTE</t>
  </si>
  <si>
    <t>Kruzslicz István Gábor</t>
  </si>
  <si>
    <t>LOLUAAP.PTE</t>
  </si>
  <si>
    <t>Lőke Luca Sára</t>
  </si>
  <si>
    <t>MASUACP.PTE</t>
  </si>
  <si>
    <t>Márta Szimonetta</t>
  </si>
  <si>
    <t>NENUAAP.PTE</t>
  </si>
  <si>
    <t>NERUAAP.PTE</t>
  </si>
  <si>
    <t>Németh Róbert</t>
  </si>
  <si>
    <t>REDUABP.PTE</t>
  </si>
  <si>
    <t>Rezes Dániel</t>
  </si>
  <si>
    <t>RUVUAAP.PTE</t>
  </si>
  <si>
    <t>Ruppert Viktória</t>
  </si>
  <si>
    <t>SADUABP.PTE</t>
  </si>
  <si>
    <t>SOESAAP.PTE</t>
  </si>
  <si>
    <t>Sokácz Enikő</t>
  </si>
  <si>
    <t>SZMUABP.PTE</t>
  </si>
  <si>
    <t>Szabó Margit Anna</t>
  </si>
  <si>
    <t>VEAUABP.PTE</t>
  </si>
  <si>
    <t>Vértes André</t>
  </si>
  <si>
    <t>VIIUAAP.PTE</t>
  </si>
  <si>
    <t>Virág István János</t>
  </si>
  <si>
    <t>KICTABP.PTE</t>
  </si>
  <si>
    <t>Kincses Csenger</t>
  </si>
  <si>
    <t>HORUABP.PTE</t>
  </si>
  <si>
    <t>Hornyák Róbert</t>
  </si>
  <si>
    <t>Képz.bef.áll.</t>
  </si>
  <si>
    <t>Harmat Bálint</t>
  </si>
  <si>
    <t>Sadrinia Dávid Mansoor</t>
  </si>
  <si>
    <t>Nagy Ákos</t>
  </si>
  <si>
    <t>NAATAAP.PTE</t>
  </si>
  <si>
    <t>Bejárat</t>
  </si>
  <si>
    <t>Nagy Gergely</t>
  </si>
  <si>
    <t>NAGQAGP.PTE</t>
  </si>
  <si>
    <t>Megajánlott jegy</t>
  </si>
  <si>
    <t>1. ZH pót 25 pont</t>
  </si>
  <si>
    <t>Hard Ádám Dezső</t>
  </si>
  <si>
    <t xml:space="preserve">Mechanika II.    BSc.  I. évf.  13-14. őszi félév </t>
  </si>
  <si>
    <t>kedd 13.00-14.30</t>
  </si>
  <si>
    <t>A 305</t>
  </si>
  <si>
    <t>PMKSTNE043C (692908)</t>
  </si>
  <si>
    <t>PMSTNB112, PMKSTNE043C</t>
  </si>
  <si>
    <t>PMKSTNE043C (1001087)</t>
  </si>
  <si>
    <t>2</t>
  </si>
  <si>
    <t>EPOBNF12 - Építőmérnök (BSc)</t>
  </si>
  <si>
    <t>3</t>
  </si>
  <si>
    <t>Normál kurzusfelvétel</t>
  </si>
  <si>
    <t>2013.08.28 08:14</t>
  </si>
  <si>
    <t>Nem</t>
  </si>
  <si>
    <t xml:space="preserve">                 -               </t>
  </si>
  <si>
    <t>5</t>
  </si>
  <si>
    <t>2013.08.29 17:41</t>
  </si>
  <si>
    <t>2013.08.28 11:05</t>
  </si>
  <si>
    <t>4</t>
  </si>
  <si>
    <t>2013.08.28 08:04</t>
  </si>
  <si>
    <t>2013.08.28 08:07</t>
  </si>
  <si>
    <t>6</t>
  </si>
  <si>
    <t>2013.08.28 19:15</t>
  </si>
  <si>
    <t>7</t>
  </si>
  <si>
    <t>9</t>
  </si>
  <si>
    <t>2013.09.01 11:45</t>
  </si>
  <si>
    <t>8</t>
  </si>
  <si>
    <t>2013.08.28 12:16</t>
  </si>
  <si>
    <t>EPOBNF09 - Építőmérnök (BSc)</t>
  </si>
  <si>
    <t>2013.08.28 08:01</t>
  </si>
  <si>
    <t>10</t>
  </si>
  <si>
    <t>2013.08.28 08:06</t>
  </si>
  <si>
    <t>11</t>
  </si>
  <si>
    <t>2013.08.28 08:57</t>
  </si>
  <si>
    <t>12</t>
  </si>
  <si>
    <t>EPOBNF11 - Építőmérnök (BSc)</t>
  </si>
  <si>
    <t>2013.08.28 12:44</t>
  </si>
  <si>
    <t>13</t>
  </si>
  <si>
    <t>2013.08.28 08:00</t>
  </si>
  <si>
    <t>14</t>
  </si>
  <si>
    <t>2013.08.28 09:59</t>
  </si>
  <si>
    <t>15</t>
  </si>
  <si>
    <t>2013.08.28 08:09</t>
  </si>
  <si>
    <t>16</t>
  </si>
  <si>
    <t>2013.08.28 08:22</t>
  </si>
  <si>
    <t>17</t>
  </si>
  <si>
    <t>KOGSABP.PTE</t>
  </si>
  <si>
    <t>Kovács-Andor Gábor</t>
  </si>
  <si>
    <t>2013.08.30 20:32</t>
  </si>
  <si>
    <t>18</t>
  </si>
  <si>
    <t>19</t>
  </si>
  <si>
    <t>2013.08.29 17:44</t>
  </si>
  <si>
    <t>20</t>
  </si>
  <si>
    <t>21</t>
  </si>
  <si>
    <t>2013.08.28 11:13</t>
  </si>
  <si>
    <t>22</t>
  </si>
  <si>
    <t>2013.08.28 08:02</t>
  </si>
  <si>
    <t>23</t>
  </si>
  <si>
    <t>2013.08.29 11:29</t>
  </si>
  <si>
    <t>24</t>
  </si>
  <si>
    <t>2013.08.28 08:12</t>
  </si>
  <si>
    <t>25</t>
  </si>
  <si>
    <t>2013.08.28 08:15</t>
  </si>
  <si>
    <t>26</t>
  </si>
  <si>
    <t>2013.08.28 09:25</t>
  </si>
  <si>
    <t>27</t>
  </si>
  <si>
    <t>2013.08.28 08:18</t>
  </si>
  <si>
    <t>28</t>
  </si>
  <si>
    <t>2013.08.29 14:09</t>
  </si>
  <si>
    <t>Igen</t>
  </si>
  <si>
    <t>29</t>
  </si>
  <si>
    <t>2013.08.29 09:59</t>
  </si>
  <si>
    <t>2013.09.03 02:04</t>
  </si>
  <si>
    <t xml:space="preserve">Mechanika II.    BSc.  I. évf.  12-13. tavaszi félév </t>
  </si>
  <si>
    <t>aláírás</t>
  </si>
  <si>
    <t>vizsgázhat</t>
  </si>
  <si>
    <t>Megtagadva ZH!</t>
  </si>
  <si>
    <t>ig.</t>
  </si>
  <si>
    <t>ZH-k elfogadva, vizsgázhat</t>
  </si>
  <si>
    <t>ZH 1 igazolt --&gt; pót ZH 1</t>
  </si>
  <si>
    <t>pót ZH2</t>
  </si>
  <si>
    <t>pót ZH 3</t>
  </si>
  <si>
    <t>---</t>
  </si>
  <si>
    <t>pót ZH1</t>
  </si>
  <si>
    <t>ZH2 elfogadva, vizsgázhat</t>
  </si>
  <si>
    <t>Hard Ádám</t>
  </si>
  <si>
    <t>ZH1 elfogadva, vizsgázhat</t>
  </si>
  <si>
    <t>Megtagadva</t>
  </si>
  <si>
    <t>ZH2</t>
  </si>
  <si>
    <t>ZH1</t>
  </si>
  <si>
    <t>ZH3</t>
  </si>
  <si>
    <t>ZH3 elfogadva, vizsgázhat</t>
  </si>
  <si>
    <t>pót ZH1 -- 2013.05.24-én!!!</t>
  </si>
  <si>
    <t>ZH1 és ZH2 elfogadva, vizsgázhat</t>
  </si>
  <si>
    <t>2 hetente Épfizika ütközés</t>
  </si>
  <si>
    <t>Acél I. ZH 1 és Mechanika II. ZH 2</t>
  </si>
  <si>
    <t xml:space="preserve"> 2013.11.11. 18.15-19.45 A008</t>
  </si>
  <si>
    <t xml:space="preserve"> 2013.11.11. 18.15-19.45 A007</t>
  </si>
  <si>
    <t>Mecha II.</t>
  </si>
  <si>
    <t>Acél I.</t>
  </si>
  <si>
    <t>Ágoston Dávid</t>
  </si>
  <si>
    <t>Antal Dániel</t>
  </si>
  <si>
    <t>Barta Levente</t>
  </si>
  <si>
    <t>Eller Balázs</t>
  </si>
  <si>
    <t>Elmauerné Orbán Zsófia</t>
  </si>
  <si>
    <t>Ércz Gábor</t>
  </si>
  <si>
    <t>Fábián Zoltán</t>
  </si>
  <si>
    <t>Farkas Gergő</t>
  </si>
  <si>
    <t>Farkas Petra</t>
  </si>
  <si>
    <t>Güldner Petra</t>
  </si>
  <si>
    <t>Horváth István</t>
  </si>
  <si>
    <t>Horváth Nikolett</t>
  </si>
  <si>
    <t>Kárpáti Robin</t>
  </si>
  <si>
    <t>Keresztúri Zoltán</t>
  </si>
  <si>
    <t>Kézi Mihály Norbert</t>
  </si>
  <si>
    <t>Kirch Dávid</t>
  </si>
  <si>
    <t>Kiss-Papp Petra</t>
  </si>
  <si>
    <t>Kondorosi János</t>
  </si>
  <si>
    <t>Kovács Kálmán</t>
  </si>
  <si>
    <t>Molnár Balázs Csaba</t>
  </si>
  <si>
    <t>Molnár Dániel</t>
  </si>
  <si>
    <t>Nagy Viktor</t>
  </si>
  <si>
    <t>Papp Norbert</t>
  </si>
  <si>
    <t>Pintér Attila</t>
  </si>
  <si>
    <t>Simhercz Krisztián</t>
  </si>
  <si>
    <t>Simon Bence</t>
  </si>
  <si>
    <t>Stengl Péter</t>
  </si>
  <si>
    <t>Szittár Levente</t>
  </si>
  <si>
    <t>Szöllősi Márton</t>
  </si>
  <si>
    <t>Tóth Róbert</t>
  </si>
  <si>
    <t>Építő BSc</t>
  </si>
  <si>
    <t>Ákosfalvi Ferenc</t>
  </si>
  <si>
    <t>Androsics Tamás</t>
  </si>
  <si>
    <t>Bagó Dániel</t>
  </si>
  <si>
    <t>Bali József Tamás</t>
  </si>
  <si>
    <t>Balogh Tony</t>
  </si>
  <si>
    <t>Banai Andrea</t>
  </si>
  <si>
    <t>Bársony Dóra</t>
  </si>
  <si>
    <t>Blidár Tímea</t>
  </si>
  <si>
    <t>Bognár Gergely</t>
  </si>
  <si>
    <t>Bognár Hajnalka</t>
  </si>
  <si>
    <t>Bredács Dániel László</t>
  </si>
  <si>
    <t>Brun Viktor</t>
  </si>
  <si>
    <t>Czinkóczki Zsuzsa</t>
  </si>
  <si>
    <t>Császár Máté</t>
  </si>
  <si>
    <t>Csuhai Márk Tamás</t>
  </si>
  <si>
    <t>Darida Dóra</t>
  </si>
  <si>
    <t>Diósi Dávid</t>
  </si>
  <si>
    <t>Dusza Diána</t>
  </si>
  <si>
    <t>Fekete Adrienn</t>
  </si>
  <si>
    <t>Ferenczi Henriett Marianna</t>
  </si>
  <si>
    <t>Fövényes Csaba</t>
  </si>
  <si>
    <t>Fürtön Emese</t>
  </si>
  <si>
    <t>Gondos Péter</t>
  </si>
  <si>
    <t>Grócz Csaba</t>
  </si>
  <si>
    <t>Gubik Géza</t>
  </si>
  <si>
    <t>Hampó Dávid</t>
  </si>
  <si>
    <t>Hárságyi Roland</t>
  </si>
  <si>
    <t>Harsányi Katalin</t>
  </si>
  <si>
    <t>Hauk Gergely</t>
  </si>
  <si>
    <t>Horváth-Szabó Tamás</t>
  </si>
  <si>
    <t>Horváth Dávid</t>
  </si>
  <si>
    <t>Illés Dániel</t>
  </si>
  <si>
    <t>Ivanovic Flóra</t>
  </si>
  <si>
    <t>Jakab Enikő</t>
  </si>
  <si>
    <t>Kadlicskó Evelin</t>
  </si>
  <si>
    <t>Kovács Gábor</t>
  </si>
  <si>
    <t>Kovácsevics Deján</t>
  </si>
  <si>
    <t>Kövedi Péter Gábor</t>
  </si>
  <si>
    <t>Kula Renáta</t>
  </si>
  <si>
    <t>Kulcsár Bálint</t>
  </si>
  <si>
    <t>Kusicza Ildikó</t>
  </si>
  <si>
    <t>Mikolics Roland</t>
  </si>
  <si>
    <t>Nagy Dávid</t>
  </si>
  <si>
    <t>Némethné Balassa Piroska</t>
  </si>
  <si>
    <t>Oláh Gábor</t>
  </si>
  <si>
    <t>Orbán Nikolett</t>
  </si>
  <si>
    <t>Paczolai Kinga Éva</t>
  </si>
  <si>
    <t>Polgár Zsófia</t>
  </si>
  <si>
    <t>Pollák Judit</t>
  </si>
  <si>
    <t>Rábóczki László</t>
  </si>
  <si>
    <t>Ripszám Richárd</t>
  </si>
  <si>
    <t>Sághegyi Adél Laura</t>
  </si>
  <si>
    <t>Sik Judit</t>
  </si>
  <si>
    <t>Szerencsés Dániel</t>
  </si>
  <si>
    <t>Torsa Krisztina</t>
  </si>
  <si>
    <t>Tóth Viktor</t>
  </si>
  <si>
    <t>Török Zsolt Imre</t>
  </si>
  <si>
    <t>Vadócz Norbert</t>
  </si>
  <si>
    <t>Vecsera Bettina</t>
  </si>
  <si>
    <t>Wurst Éva</t>
  </si>
  <si>
    <t>Zetz Dóra</t>
  </si>
  <si>
    <t>Csölle Dániel</t>
  </si>
  <si>
    <t>Kelemen Bence</t>
  </si>
  <si>
    <t>Kovács Péter</t>
  </si>
  <si>
    <t>Nyúl Dávid</t>
  </si>
  <si>
    <t>Minkó Lajos</t>
  </si>
  <si>
    <t>Építész BSc</t>
  </si>
  <si>
    <t>Benkovics Éva</t>
  </si>
  <si>
    <t>Deli András</t>
  </si>
  <si>
    <t>Fábri Luca</t>
  </si>
  <si>
    <t>Fekete Marietta</t>
  </si>
  <si>
    <t>Judik Barbara Zsuzsanna</t>
  </si>
  <si>
    <t>Tóth András</t>
  </si>
  <si>
    <t>Tóth Arnold</t>
  </si>
  <si>
    <t>Vass Dániel</t>
  </si>
  <si>
    <t>Bittman András</t>
  </si>
  <si>
    <t>Építész osztatlan</t>
  </si>
  <si>
    <t>Egyed Zsanett</t>
  </si>
  <si>
    <t>Jozic Eszter</t>
  </si>
  <si>
    <t>Szabadi Dóra</t>
  </si>
  <si>
    <t>Tallián Judit</t>
  </si>
  <si>
    <t>Tóth Endre Tamás</t>
  </si>
  <si>
    <t>Vámos András</t>
  </si>
  <si>
    <t>Épített környezet FSZ</t>
  </si>
  <si>
    <t>Alföldi Zsolt</t>
  </si>
  <si>
    <t>Babits Gergely</t>
  </si>
  <si>
    <t>Balai Balázs</t>
  </si>
  <si>
    <t>Baumholczer Máté</t>
  </si>
  <si>
    <t>Bencze László</t>
  </si>
  <si>
    <t>Bischof Dávid</t>
  </si>
  <si>
    <t>Mészáros Péter</t>
  </si>
  <si>
    <t>Mihály Krisztina</t>
  </si>
  <si>
    <t>Mikóczi Szilvia</t>
  </si>
  <si>
    <t>Molnár Zoltán László</t>
  </si>
  <si>
    <t>Nagy Tamás</t>
  </si>
  <si>
    <t>Nagy Zoltán</t>
  </si>
  <si>
    <t>Ritzl Benjámin</t>
  </si>
  <si>
    <t>Rüsics Norbert</t>
  </si>
  <si>
    <t>Simara Dávid</t>
  </si>
  <si>
    <t>Szemerédi Szabolcs</t>
  </si>
  <si>
    <t>Tóth Balázs</t>
  </si>
  <si>
    <t>Vass Dávid</t>
  </si>
  <si>
    <t>Vörös Gábor</t>
  </si>
  <si>
    <t>Wawra Nándor</t>
  </si>
  <si>
    <t>Zegnál Marianna Beatrix</t>
  </si>
  <si>
    <t>Zsednai János</t>
  </si>
  <si>
    <t>Schilli Krisztián</t>
  </si>
  <si>
    <t>Gépész BSc</t>
  </si>
  <si>
    <t>Építész Osztatlan</t>
  </si>
  <si>
    <t>Gépész Bsc</t>
  </si>
  <si>
    <t>Ép.körny. FSZ</t>
  </si>
  <si>
    <t>Acél I. ZH 1</t>
  </si>
  <si>
    <t>Kalina Attila</t>
  </si>
  <si>
    <t>Virág Péter Krisztián</t>
  </si>
  <si>
    <t>Burcsa Máté</t>
  </si>
  <si>
    <t>Kálocz Péter</t>
  </si>
  <si>
    <t>Daradics Róbert</t>
  </si>
  <si>
    <t>Kovács Anna</t>
  </si>
  <si>
    <t>Esztergályos Erhard</t>
  </si>
  <si>
    <t>Kovács Boglárka</t>
  </si>
  <si>
    <t>Héjas Fülöp</t>
  </si>
  <si>
    <t>Onhausz Roland</t>
  </si>
  <si>
    <t>Hidasi Dániel</t>
  </si>
  <si>
    <t>Páll Attila</t>
  </si>
  <si>
    <t>Hoffmann Judit</t>
  </si>
  <si>
    <t>Ritter Dániel</t>
  </si>
  <si>
    <t>Karaszi Márton</t>
  </si>
  <si>
    <t>Sebestyén Petra</t>
  </si>
  <si>
    <t>Kovács Csilla</t>
  </si>
  <si>
    <t>Senasi Diana</t>
  </si>
  <si>
    <t>Kozics László Attila</t>
  </si>
  <si>
    <t>Sinka Bettina</t>
  </si>
  <si>
    <t>Marcsik Péter</t>
  </si>
  <si>
    <t>Soós Boglárka</t>
  </si>
  <si>
    <t>Máyer Szabolcs</t>
  </si>
  <si>
    <t xml:space="preserve"> 2013.12.10. 13.00-14.30 A305</t>
  </si>
  <si>
    <t>Mechanika II. kf. ZH 3</t>
  </si>
  <si>
    <t>megtagadva hiányzás miatt</t>
  </si>
  <si>
    <t>pótZH1 és pótZH3</t>
  </si>
  <si>
    <t>pótZH3</t>
  </si>
  <si>
    <t>pótZH2</t>
  </si>
  <si>
    <t>pótZH2 és pótZH3</t>
  </si>
  <si>
    <t>pótZH1</t>
  </si>
  <si>
    <t>pótZH1, pótZH2 és pótZH3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</si>
</sst>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;[Red]0"/>
    <numFmt numFmtId="169" formatCode="mmm/yyyy"/>
    <numFmt numFmtId="170" formatCode="mmmm\ d\.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H-&quot;0000"/>
    <numFmt numFmtId="180" formatCode="0.0000"/>
    <numFmt numFmtId="181" formatCode="0.000"/>
    <numFmt numFmtId="182" formatCode="#,##0&quot; Ft&quot;_);\(#,##0&quot; Ft&quot;\)"/>
    <numFmt numFmtId="183" formatCode="#,##0&quot; Ft&quot;_);[Red]\(#,##0&quot; Ft&quot;\)"/>
    <numFmt numFmtId="184" formatCode="#,##0.00&quot; Ft&quot;_);\(#,##0.00&quot; Ft&quot;\)"/>
    <numFmt numFmtId="185" formatCode="#,##0.00&quot; Ft&quot;_);[Red]\(#,##0.00&quot; Ft&quot;\)"/>
    <numFmt numFmtId="186" formatCode="[$-409]h:mm:ss\ AM/PM"/>
    <numFmt numFmtId="187" formatCode="[$-409]dddd\,\ mmmm\ dd\,\ yyyy"/>
    <numFmt numFmtId="188" formatCode="yyyy\-mm\-dd;@"/>
    <numFmt numFmtId="189" formatCode="[$€-2]\ #\ ##,000_);[Red]\([$€-2]\ #\ ##,000\)"/>
    <numFmt numFmtId="190" formatCode="dd\-mmm\-yy"/>
    <numFmt numFmtId="191" formatCode="dd\-mmm"/>
    <numFmt numFmtId="192" formatCode="m/d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mmm/\ d\."/>
    <numFmt numFmtId="202" formatCode="[$-40E]yyyy\.\ mmmm\ d\.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4"/>
      <name val="Times New Roman CE"/>
      <family val="1"/>
    </font>
    <font>
      <sz val="12"/>
      <name val="Arial CE"/>
      <family val="0"/>
    </font>
    <font>
      <sz val="7"/>
      <name val="Arial"/>
      <family val="2"/>
    </font>
    <font>
      <b/>
      <sz val="10"/>
      <color indexed="13"/>
      <name val="Arial"/>
      <family val="2"/>
    </font>
    <font>
      <sz val="7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2"/>
      <color indexed="56"/>
      <name val="Arial"/>
      <family val="2"/>
    </font>
    <font>
      <sz val="10"/>
      <color indexed="13"/>
      <name val="Arial"/>
      <family val="2"/>
    </font>
    <font>
      <sz val="8"/>
      <name val="Tahoma"/>
      <family val="2"/>
    </font>
    <font>
      <sz val="10"/>
      <color indexed="8"/>
      <name val="Times New Roman CE"/>
      <family val="0"/>
    </font>
    <font>
      <b/>
      <sz val="12"/>
      <color rgb="FF002060"/>
      <name val="Arial"/>
      <family val="2"/>
    </font>
    <font>
      <b/>
      <sz val="11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14" fillId="7" borderId="1" applyNumberFormat="0" applyAlignment="0" applyProtection="0"/>
    <xf numFmtId="0" fontId="28" fillId="20" borderId="1" applyNumberFormat="0" applyAlignment="0" applyProtection="0"/>
    <xf numFmtId="0" fontId="19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4" fillId="7" borderId="1" applyNumberFormat="0" applyAlignment="0" applyProtection="0"/>
    <xf numFmtId="0" fontId="0" fillId="22" borderId="7" applyNumberFormat="0" applyFon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8" applyNumberFormat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11" fillId="0" borderId="0">
      <alignment horizontal="left"/>
      <protection/>
    </xf>
    <xf numFmtId="0" fontId="0" fillId="0" borderId="0">
      <alignment/>
      <protection/>
    </xf>
    <xf numFmtId="0" fontId="11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 horizontal="left"/>
      <protection/>
    </xf>
    <xf numFmtId="0" fontId="3" fillId="0" borderId="0">
      <alignment vertical="center"/>
      <protection/>
    </xf>
    <xf numFmtId="0" fontId="0" fillId="22" borderId="7" applyNumberFormat="0" applyFont="0" applyAlignment="0" applyProtection="0"/>
    <xf numFmtId="0" fontId="0" fillId="22" borderId="7" applyNumberFormat="0" applyFont="0" applyAlignment="0" applyProtection="0"/>
    <xf numFmtId="0" fontId="23" fillId="20" borderId="8" applyNumberFormat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10">
      <alignment/>
      <protection/>
    </xf>
  </cellStyleXfs>
  <cellXfs count="323">
    <xf numFmtId="0" fontId="0" fillId="0" borderId="0" xfId="0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7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49" fontId="0" fillId="24" borderId="0" xfId="0" applyNumberFormat="1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/>
    </xf>
    <xf numFmtId="49" fontId="0" fillId="25" borderId="0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 applyProtection="1">
      <alignment horizontal="center" textRotation="90"/>
      <protection hidden="1"/>
    </xf>
    <xf numFmtId="0" fontId="0" fillId="0" borderId="15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29" xfId="0" applyFont="1" applyFill="1" applyBorder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 textRotation="90"/>
    </xf>
    <xf numFmtId="0" fontId="0" fillId="0" borderId="31" xfId="10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textRotation="90"/>
    </xf>
    <xf numFmtId="0" fontId="4" fillId="0" borderId="32" xfId="0" applyFont="1" applyFill="1" applyBorder="1" applyAlignment="1">
      <alignment horizontal="center" textRotation="90"/>
    </xf>
    <xf numFmtId="0" fontId="4" fillId="0" borderId="30" xfId="0" applyFont="1" applyFill="1" applyBorder="1" applyAlignment="1">
      <alignment horizontal="center" textRotation="90"/>
    </xf>
    <xf numFmtId="0" fontId="9" fillId="0" borderId="2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5" xfId="101" applyFont="1" applyFill="1" applyBorder="1" applyAlignment="1">
      <alignment horizontal="center" vertical="center"/>
      <protection/>
    </xf>
    <xf numFmtId="167" fontId="9" fillId="0" borderId="12" xfId="101" applyNumberFormat="1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0" xfId="101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167" fontId="9" fillId="0" borderId="29" xfId="101" applyNumberFormat="1" applyFont="1" applyFill="1" applyBorder="1" applyAlignment="1">
      <alignment horizontal="center" vertical="center"/>
      <protection/>
    </xf>
    <xf numFmtId="0" fontId="9" fillId="0" borderId="29" xfId="101" applyNumberFormat="1" applyFont="1" applyFill="1" applyBorder="1" applyAlignment="1">
      <alignment horizontal="center" vertical="center"/>
      <protection/>
    </xf>
    <xf numFmtId="0" fontId="9" fillId="0" borderId="24" xfId="101" applyFont="1" applyFill="1" applyBorder="1" applyAlignment="1">
      <alignment horizontal="center" vertical="center"/>
      <protection/>
    </xf>
    <xf numFmtId="167" fontId="9" fillId="0" borderId="20" xfId="101" applyNumberFormat="1" applyFont="1" applyFill="1" applyBorder="1" applyAlignment="1">
      <alignment horizontal="center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9" fillId="0" borderId="29" xfId="10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wrapText="1"/>
    </xf>
    <xf numFmtId="167" fontId="29" fillId="17" borderId="29" xfId="10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2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3" xfId="0" applyFont="1" applyFill="1" applyBorder="1" applyAlignment="1">
      <alignment horizontal="left"/>
    </xf>
    <xf numFmtId="0" fontId="9" fillId="0" borderId="22" xfId="10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34" fillId="0" borderId="12" xfId="0" applyFont="1" applyFill="1" applyBorder="1" applyAlignment="1">
      <alignment horizontal="center" vertical="center" wrapText="1"/>
    </xf>
    <xf numFmtId="167" fontId="4" fillId="20" borderId="12" xfId="0" applyNumberFormat="1" applyFont="1" applyFill="1" applyBorder="1" applyAlignment="1">
      <alignment horizontal="center" vertical="center" textRotation="90" wrapText="1"/>
    </xf>
    <xf numFmtId="167" fontId="4" fillId="0" borderId="12" xfId="0" applyNumberFormat="1" applyFont="1" applyFill="1" applyBorder="1" applyAlignment="1">
      <alignment horizontal="center" vertical="center" textRotation="90" wrapText="1"/>
    </xf>
    <xf numFmtId="1" fontId="0" fillId="23" borderId="12" xfId="0" applyNumberFormat="1" applyFont="1" applyFill="1" applyBorder="1" applyAlignment="1">
      <alignment horizontal="center" vertical="center" wrapText="1"/>
    </xf>
    <xf numFmtId="167" fontId="4" fillId="23" borderId="12" xfId="0" applyNumberFormat="1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textRotation="90"/>
    </xf>
    <xf numFmtId="0" fontId="0" fillId="0" borderId="21" xfId="0" applyFont="1" applyFill="1" applyBorder="1" applyAlignment="1">
      <alignment textRotation="90"/>
    </xf>
    <xf numFmtId="0" fontId="0" fillId="0" borderId="21" xfId="0" applyNumberFormat="1" applyFont="1" applyFill="1" applyBorder="1" applyAlignment="1">
      <alignment textRotation="90"/>
    </xf>
    <xf numFmtId="0" fontId="0" fillId="20" borderId="15" xfId="0" applyFont="1" applyFill="1" applyBorder="1" applyAlignment="1">
      <alignment horizontal="center" textRotation="90" wrapText="1"/>
    </xf>
    <xf numFmtId="0" fontId="0" fillId="23" borderId="15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textRotation="90"/>
    </xf>
    <xf numFmtId="0" fontId="10" fillId="0" borderId="28" xfId="93" applyFont="1" applyFill="1" applyBorder="1" applyAlignment="1">
      <alignment horizontal="center" vertical="center"/>
      <protection/>
    </xf>
    <xf numFmtId="0" fontId="10" fillId="0" borderId="21" xfId="93" applyFont="1" applyFill="1" applyBorder="1" applyAlignment="1">
      <alignment horizontal="center" vertical="center"/>
      <protection/>
    </xf>
    <xf numFmtId="14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23" xfId="0" applyNumberFormat="1" applyFont="1" applyFill="1" applyBorder="1" applyAlignment="1">
      <alignment textRotation="90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30" xfId="97" applyNumberFormat="1" applyFont="1" applyFill="1" applyBorder="1" applyAlignment="1">
      <alignment horizontal="center" vertical="center"/>
      <protection/>
    </xf>
    <xf numFmtId="14" fontId="0" fillId="0" borderId="0" xfId="0" applyNumberFormat="1" applyFont="1" applyFill="1" applyBorder="1" applyAlignment="1">
      <alignment horizontal="center" vertical="center"/>
    </xf>
    <xf numFmtId="14" fontId="0" fillId="25" borderId="0" xfId="97" applyNumberFormat="1" applyFont="1" applyFill="1" applyBorder="1" applyAlignment="1">
      <alignment horizontal="center" vertical="center"/>
      <protection/>
    </xf>
    <xf numFmtId="14" fontId="0" fillId="26" borderId="0" xfId="97" applyNumberFormat="1" applyFont="1" applyFill="1" applyBorder="1" applyAlignment="1">
      <alignment horizontal="center" vertical="center"/>
      <protection/>
    </xf>
    <xf numFmtId="167" fontId="9" fillId="26" borderId="12" xfId="101" applyNumberFormat="1" applyFont="1" applyFill="1" applyBorder="1" applyAlignment="1">
      <alignment horizontal="center" vertical="center"/>
      <protection/>
    </xf>
    <xf numFmtId="0" fontId="10" fillId="26" borderId="28" xfId="93" applyFont="1" applyFill="1" applyBorder="1" applyAlignment="1">
      <alignment horizontal="center" vertical="center"/>
      <protection/>
    </xf>
    <xf numFmtId="0" fontId="9" fillId="26" borderId="15" xfId="101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/>
    </xf>
    <xf numFmtId="0" fontId="0" fillId="26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12" xfId="0" applyFont="1" applyFill="1" applyBorder="1" applyAlignment="1">
      <alignment wrapText="1"/>
    </xf>
    <xf numFmtId="167" fontId="0" fillId="0" borderId="12" xfId="0" applyNumberFormat="1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0" fontId="0" fillId="23" borderId="28" xfId="0" applyFont="1" applyFill="1" applyBorder="1" applyAlignment="1">
      <alignment horizontal="center" vertical="center"/>
    </xf>
    <xf numFmtId="0" fontId="0" fillId="23" borderId="13" xfId="0" applyNumberFormat="1" applyFont="1" applyFill="1" applyBorder="1" applyAlignment="1">
      <alignment horizontal="center" vertical="center"/>
    </xf>
    <xf numFmtId="0" fontId="0" fillId="23" borderId="28" xfId="0" applyNumberFormat="1" applyFont="1" applyFill="1" applyBorder="1" applyAlignment="1">
      <alignment horizontal="center" vertical="center"/>
    </xf>
    <xf numFmtId="0" fontId="0" fillId="23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7" fontId="0" fillId="0" borderId="2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 vertical="center" textRotation="90"/>
    </xf>
    <xf numFmtId="0" fontId="32" fillId="0" borderId="0" xfId="100" applyFont="1" applyFill="1">
      <alignment horizontal="left"/>
      <protection/>
    </xf>
    <xf numFmtId="0" fontId="32" fillId="0" borderId="0" xfId="100" applyFont="1" applyFill="1" applyAlignment="1">
      <alignment horizontal="centerContinuous"/>
      <protection/>
    </xf>
    <xf numFmtId="0" fontId="32" fillId="0" borderId="0" xfId="100" applyFont="1" applyFill="1" applyAlignment="1">
      <alignment horizontal="center" vertical="center"/>
      <protection/>
    </xf>
    <xf numFmtId="0" fontId="32" fillId="0" borderId="0" xfId="100" applyFont="1" applyFill="1" applyAlignment="1">
      <alignment horizontal="centerContinuous" vertical="center"/>
      <protection/>
    </xf>
    <xf numFmtId="0" fontId="33" fillId="0" borderId="0" xfId="100" applyFont="1" applyFill="1">
      <alignment horizontal="left"/>
      <protection/>
    </xf>
    <xf numFmtId="0" fontId="32" fillId="0" borderId="0" xfId="100" applyFont="1" applyFill="1" applyAlignment="1">
      <alignment horizontal="right" vertical="center"/>
      <protection/>
    </xf>
    <xf numFmtId="0" fontId="11" fillId="0" borderId="0" xfId="100" applyFont="1" applyFill="1">
      <alignment horizontal="left"/>
      <protection/>
    </xf>
    <xf numFmtId="0" fontId="11" fillId="0" borderId="0" xfId="100" applyFont="1" applyFill="1" applyBorder="1" applyAlignment="1">
      <alignment horizontal="center" vertical="center" textRotation="90"/>
      <protection/>
    </xf>
    <xf numFmtId="0" fontId="34" fillId="0" borderId="20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67" fontId="9" fillId="0" borderId="33" xfId="101" applyNumberFormat="1" applyFont="1" applyFill="1" applyBorder="1" applyAlignment="1">
      <alignment horizontal="center" vertical="center"/>
      <protection/>
    </xf>
    <xf numFmtId="167" fontId="9" fillId="0" borderId="34" xfId="101" applyNumberFormat="1" applyFont="1" applyFill="1" applyBorder="1" applyAlignment="1">
      <alignment horizontal="center" vertical="center"/>
      <protection/>
    </xf>
    <xf numFmtId="0" fontId="10" fillId="0" borderId="36" xfId="93" applyFont="1" applyFill="1" applyBorder="1" applyAlignment="1">
      <alignment horizontal="center" vertical="center"/>
      <protection/>
    </xf>
    <xf numFmtId="0" fontId="9" fillId="0" borderId="37" xfId="101" applyFont="1" applyFill="1" applyBorder="1" applyAlignment="1">
      <alignment horizontal="center" vertical="center"/>
      <protection/>
    </xf>
    <xf numFmtId="0" fontId="9" fillId="0" borderId="33" xfId="101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textRotation="90"/>
    </xf>
    <xf numFmtId="0" fontId="4" fillId="0" borderId="39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9" fillId="0" borderId="22" xfId="101" applyNumberFormat="1" applyFont="1" applyFill="1" applyBorder="1" applyAlignment="1">
      <alignment horizontal="center" vertical="center"/>
      <protection/>
    </xf>
    <xf numFmtId="0" fontId="9" fillId="0" borderId="15" xfId="101" applyNumberFormat="1" applyFont="1" applyFill="1" applyBorder="1" applyAlignment="1">
      <alignment horizontal="center" vertical="center"/>
      <protection/>
    </xf>
    <xf numFmtId="0" fontId="9" fillId="0" borderId="37" xfId="101" applyNumberFormat="1" applyFont="1" applyFill="1" applyBorder="1" applyAlignment="1">
      <alignment horizontal="center" vertical="center"/>
      <protection/>
    </xf>
    <xf numFmtId="167" fontId="9" fillId="0" borderId="41" xfId="101" applyNumberFormat="1" applyFont="1" applyFill="1" applyBorder="1" applyAlignment="1">
      <alignment horizontal="center" vertical="center"/>
      <protection/>
    </xf>
    <xf numFmtId="0" fontId="9" fillId="0" borderId="4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10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textRotation="90"/>
      <protection hidden="1"/>
    </xf>
    <xf numFmtId="0" fontId="0" fillId="0" borderId="28" xfId="0" applyFont="1" applyFill="1" applyBorder="1" applyAlignment="1" applyProtection="1">
      <alignment horizontal="center" textRotation="90"/>
      <protection hidden="1"/>
    </xf>
    <xf numFmtId="0" fontId="0" fillId="0" borderId="43" xfId="101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27" borderId="0" xfId="0" applyNumberFormat="1" applyFont="1" applyFill="1" applyBorder="1" applyAlignment="1">
      <alignment horizontal="center" vertical="center"/>
    </xf>
    <xf numFmtId="0" fontId="10" fillId="0" borderId="28" xfId="95" applyFont="1" applyFill="1" applyBorder="1" applyAlignment="1">
      <alignment horizontal="center" vertical="center"/>
      <protection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2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28" xfId="0" applyFont="1" applyFill="1" applyBorder="1" applyAlignment="1">
      <alignment horizontal="center" vertical="center"/>
    </xf>
    <xf numFmtId="167" fontId="43" fillId="28" borderId="0" xfId="0" applyNumberFormat="1" applyFont="1" applyFill="1" applyBorder="1" applyAlignment="1">
      <alignment horizontal="left" vertical="center"/>
    </xf>
    <xf numFmtId="0" fontId="9" fillId="0" borderId="41" xfId="101" applyNumberFormat="1" applyFont="1" applyFill="1" applyBorder="1" applyAlignment="1">
      <alignment horizontal="center" vertical="center"/>
      <protection/>
    </xf>
    <xf numFmtId="167" fontId="9" fillId="0" borderId="42" xfId="101" applyNumberFormat="1" applyFont="1" applyFill="1" applyBorder="1" applyAlignment="1">
      <alignment horizontal="center" vertical="center"/>
      <protection/>
    </xf>
    <xf numFmtId="0" fontId="10" fillId="0" borderId="44" xfId="95" applyFont="1" applyFill="1" applyBorder="1" applyAlignment="1">
      <alignment horizontal="center" vertical="center"/>
      <protection/>
    </xf>
    <xf numFmtId="0" fontId="9" fillId="0" borderId="45" xfId="101" applyFont="1" applyFill="1" applyBorder="1" applyAlignment="1">
      <alignment horizontal="center" vertical="center"/>
      <protection/>
    </xf>
    <xf numFmtId="0" fontId="9" fillId="0" borderId="41" xfId="101" applyFont="1" applyFill="1" applyBorder="1" applyAlignment="1">
      <alignment horizontal="center" vertical="center"/>
      <protection/>
    </xf>
    <xf numFmtId="0" fontId="10" fillId="26" borderId="28" xfId="95" applyFont="1" applyFill="1" applyBorder="1" applyAlignment="1">
      <alignment horizontal="center" vertical="center"/>
      <protection/>
    </xf>
    <xf numFmtId="0" fontId="44" fillId="29" borderId="15" xfId="101" applyNumberFormat="1" applyFont="1" applyFill="1" applyBorder="1" applyAlignment="1">
      <alignment horizontal="center" vertical="center"/>
      <protection/>
    </xf>
    <xf numFmtId="0" fontId="30" fillId="0" borderId="15" xfId="101" applyNumberFormat="1" applyFont="1" applyFill="1" applyBorder="1" applyAlignment="1">
      <alignment horizontal="center" vertical="center"/>
      <protection/>
    </xf>
    <xf numFmtId="0" fontId="10" fillId="0" borderId="44" xfId="93" applyFont="1" applyFill="1" applyBorder="1" applyAlignment="1">
      <alignment horizontal="center" vertical="center"/>
      <protection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/>
    </xf>
    <xf numFmtId="167" fontId="0" fillId="21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1" borderId="15" xfId="0" applyFont="1" applyFill="1" applyBorder="1" applyAlignment="1">
      <alignment horizontal="center" vertical="center"/>
    </xf>
    <xf numFmtId="14" fontId="0" fillId="28" borderId="12" xfId="0" applyNumberFormat="1" applyFill="1" applyBorder="1" applyAlignment="1">
      <alignment horizontal="center" vertical="center"/>
    </xf>
    <xf numFmtId="0" fontId="45" fillId="29" borderId="12" xfId="0" applyFont="1" applyFill="1" applyBorder="1" applyAlignment="1">
      <alignment horizontal="center"/>
    </xf>
    <xf numFmtId="0" fontId="45" fillId="29" borderId="12" xfId="0" applyFont="1" applyFill="1" applyBorder="1" applyAlignment="1">
      <alignment wrapText="1"/>
    </xf>
    <xf numFmtId="0" fontId="45" fillId="29" borderId="12" xfId="0" applyFont="1" applyFill="1" applyBorder="1" applyAlignment="1">
      <alignment horizontal="center" vertical="center"/>
    </xf>
    <xf numFmtId="0" fontId="45" fillId="29" borderId="13" xfId="0" applyFont="1" applyFill="1" applyBorder="1" applyAlignment="1">
      <alignment horizontal="center" vertical="center"/>
    </xf>
    <xf numFmtId="167" fontId="45" fillId="29" borderId="29" xfId="0" applyNumberFormat="1" applyFont="1" applyFill="1" applyBorder="1" applyAlignment="1">
      <alignment horizontal="center" vertical="center"/>
    </xf>
    <xf numFmtId="0" fontId="45" fillId="29" borderId="28" xfId="0" applyFont="1" applyFill="1" applyBorder="1" applyAlignment="1">
      <alignment horizontal="center" vertical="center"/>
    </xf>
    <xf numFmtId="167" fontId="45" fillId="29" borderId="15" xfId="0" applyNumberFormat="1" applyFont="1" applyFill="1" applyBorder="1" applyAlignment="1">
      <alignment horizontal="center" vertical="center"/>
    </xf>
    <xf numFmtId="0" fontId="45" fillId="29" borderId="15" xfId="0" applyFont="1" applyFill="1" applyBorder="1" applyAlignment="1">
      <alignment horizontal="center" vertical="center"/>
    </xf>
    <xf numFmtId="0" fontId="46" fillId="29" borderId="15" xfId="0" applyFont="1" applyFill="1" applyBorder="1" applyAlignment="1">
      <alignment horizontal="center" vertical="center"/>
    </xf>
    <xf numFmtId="0" fontId="46" fillId="29" borderId="12" xfId="0" applyFont="1" applyFill="1" applyBorder="1" applyAlignment="1">
      <alignment horizontal="center"/>
    </xf>
    <xf numFmtId="167" fontId="0" fillId="28" borderId="29" xfId="0" applyNumberFormat="1" applyFont="1" applyFill="1" applyBorder="1" applyAlignment="1">
      <alignment horizontal="center" vertical="center"/>
    </xf>
    <xf numFmtId="167" fontId="0" fillId="27" borderId="29" xfId="0" applyNumberFormat="1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46" fillId="29" borderId="12" xfId="0" applyFont="1" applyFill="1" applyBorder="1" applyAlignment="1">
      <alignment horizontal="center" vertical="center"/>
    </xf>
    <xf numFmtId="0" fontId="46" fillId="29" borderId="13" xfId="0" applyFont="1" applyFill="1" applyBorder="1" applyAlignment="1">
      <alignment horizontal="center" vertical="center"/>
    </xf>
    <xf numFmtId="167" fontId="46" fillId="29" borderId="29" xfId="0" applyNumberFormat="1" applyFont="1" applyFill="1" applyBorder="1" applyAlignment="1" quotePrefix="1">
      <alignment horizontal="center" vertical="center"/>
    </xf>
    <xf numFmtId="0" fontId="46" fillId="29" borderId="28" xfId="0" applyFont="1" applyFill="1" applyBorder="1" applyAlignment="1">
      <alignment horizontal="center" vertical="center"/>
    </xf>
    <xf numFmtId="167" fontId="46" fillId="29" borderId="29" xfId="0" applyNumberFormat="1" applyFont="1" applyFill="1" applyBorder="1" applyAlignment="1">
      <alignment horizontal="center" vertical="center"/>
    </xf>
    <xf numFmtId="0" fontId="46" fillId="29" borderId="29" xfId="0" applyFont="1" applyFill="1" applyBorder="1" applyAlignment="1">
      <alignment horizontal="center" vertical="center"/>
    </xf>
    <xf numFmtId="167" fontId="46" fillId="29" borderId="15" xfId="0" applyNumberFormat="1" applyFont="1" applyFill="1" applyBorder="1" applyAlignment="1">
      <alignment horizontal="center" vertical="center"/>
    </xf>
    <xf numFmtId="0" fontId="35" fillId="17" borderId="12" xfId="0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 vertical="center"/>
    </xf>
    <xf numFmtId="167" fontId="0" fillId="27" borderId="12" xfId="0" applyNumberFormat="1" applyFont="1" applyFill="1" applyBorder="1" applyAlignment="1">
      <alignment horizontal="center"/>
    </xf>
    <xf numFmtId="0" fontId="45" fillId="29" borderId="2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0" borderId="12" xfId="0" applyFont="1" applyFill="1" applyBorder="1" applyAlignment="1">
      <alignment horizontal="center" vertical="center"/>
    </xf>
    <xf numFmtId="0" fontId="0" fillId="31" borderId="29" xfId="0" applyFont="1" applyFill="1" applyBorder="1" applyAlignment="1">
      <alignment horizontal="center" vertical="center"/>
    </xf>
    <xf numFmtId="167" fontId="0" fillId="28" borderId="12" xfId="0" applyNumberFormat="1" applyFont="1" applyFill="1" applyBorder="1" applyAlignment="1">
      <alignment horizontal="center"/>
    </xf>
    <xf numFmtId="0" fontId="0" fillId="30" borderId="13" xfId="0" applyFont="1" applyFill="1" applyBorder="1" applyAlignment="1">
      <alignment horizontal="center" vertical="center"/>
    </xf>
    <xf numFmtId="0" fontId="36" fillId="10" borderId="36" xfId="99" applyFont="1" applyFill="1" applyBorder="1" applyAlignment="1">
      <alignment horizontal="center" vertical="center" wrapText="1"/>
      <protection/>
    </xf>
    <xf numFmtId="0" fontId="36" fillId="19" borderId="34" xfId="99" applyFont="1" applyFill="1" applyBorder="1" applyAlignment="1">
      <alignment horizontal="center" vertical="center" wrapText="1"/>
      <protection/>
    </xf>
    <xf numFmtId="0" fontId="36" fillId="10" borderId="34" xfId="99" applyFont="1" applyFill="1" applyBorder="1" applyAlignment="1">
      <alignment horizontal="center" vertical="center" wrapText="1"/>
      <protection/>
    </xf>
    <xf numFmtId="0" fontId="36" fillId="19" borderId="33" xfId="99" applyFont="1" applyFill="1" applyBorder="1" applyAlignment="1">
      <alignment horizontal="center" vertical="center" wrapText="1"/>
      <protection/>
    </xf>
    <xf numFmtId="0" fontId="37" fillId="10" borderId="28" xfId="99" applyFont="1" applyFill="1" applyBorder="1" applyAlignment="1">
      <alignment horizontal="center" vertical="center" wrapText="1"/>
      <protection/>
    </xf>
    <xf numFmtId="0" fontId="36" fillId="10" borderId="28" xfId="99" applyFont="1" applyFill="1" applyBorder="1" applyAlignment="1">
      <alignment horizontal="center" vertical="center" wrapText="1"/>
      <protection/>
    </xf>
    <xf numFmtId="0" fontId="36" fillId="19" borderId="29" xfId="99" applyFont="1" applyFill="1" applyBorder="1" applyAlignment="1">
      <alignment horizontal="center" vertical="center" wrapText="1"/>
      <protection/>
    </xf>
    <xf numFmtId="0" fontId="36" fillId="10" borderId="21" xfId="99" applyFont="1" applyFill="1" applyBorder="1" applyAlignment="1">
      <alignment horizontal="center" vertical="center" wrapText="1"/>
      <protection/>
    </xf>
    <xf numFmtId="0" fontId="36" fillId="10" borderId="20" xfId="99" applyFont="1" applyFill="1" applyBorder="1" applyAlignment="1">
      <alignment horizontal="center" vertical="center" wrapText="1"/>
      <protection/>
    </xf>
    <xf numFmtId="0" fontId="36" fillId="19" borderId="24" xfId="99" applyFont="1" applyFill="1" applyBorder="1" applyAlignment="1">
      <alignment horizontal="center" vertical="center" wrapText="1"/>
      <protection/>
    </xf>
    <xf numFmtId="0" fontId="36" fillId="25" borderId="36" xfId="99" applyFont="1" applyFill="1" applyBorder="1" applyAlignment="1">
      <alignment horizontal="center" vertical="center" wrapText="1"/>
      <protection/>
    </xf>
    <xf numFmtId="0" fontId="36" fillId="25" borderId="28" xfId="99" applyFont="1" applyFill="1" applyBorder="1" applyAlignment="1">
      <alignment horizontal="center" vertical="center" wrapText="1"/>
      <protection/>
    </xf>
    <xf numFmtId="0" fontId="36" fillId="25" borderId="21" xfId="99" applyFont="1" applyFill="1" applyBorder="1" applyAlignment="1">
      <alignment horizontal="center" vertical="center" wrapText="1"/>
      <protection/>
    </xf>
    <xf numFmtId="0" fontId="36" fillId="19" borderId="20" xfId="99" applyFont="1" applyFill="1" applyBorder="1" applyAlignment="1">
      <alignment horizontal="center" vertical="center" wrapText="1"/>
      <protection/>
    </xf>
    <xf numFmtId="0" fontId="36" fillId="25" borderId="12" xfId="99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0" fillId="0" borderId="0" xfId="0" applyFont="1" applyAlignment="1">
      <alignment/>
    </xf>
    <xf numFmtId="0" fontId="36" fillId="10" borderId="12" xfId="99" applyFont="1" applyFill="1" applyBorder="1" applyAlignment="1">
      <alignment horizontal="center" vertical="center" wrapText="1"/>
      <protection/>
    </xf>
    <xf numFmtId="0" fontId="36" fillId="26" borderId="12" xfId="99" applyFont="1" applyFill="1" applyBorder="1" applyAlignment="1">
      <alignment horizontal="center" vertical="center" wrapText="1"/>
      <protection/>
    </xf>
    <xf numFmtId="0" fontId="36" fillId="19" borderId="12" xfId="99" applyFont="1" applyFill="1" applyBorder="1" applyAlignment="1">
      <alignment horizontal="center" vertical="center" wrapText="1"/>
      <protection/>
    </xf>
    <xf numFmtId="0" fontId="34" fillId="32" borderId="20" xfId="0" applyFont="1" applyFill="1" applyBorder="1" applyAlignment="1">
      <alignment horizontal="center" vertical="center" wrapText="1"/>
    </xf>
    <xf numFmtId="167" fontId="0" fillId="0" borderId="15" xfId="0" applyNumberFormat="1" applyFont="1" applyFill="1" applyBorder="1" applyAlignment="1">
      <alignment horizontal="center" vertical="center"/>
    </xf>
    <xf numFmtId="167" fontId="0" fillId="27" borderId="29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/>
    </xf>
    <xf numFmtId="0" fontId="36" fillId="25" borderId="24" xfId="99" applyFont="1" applyFill="1" applyBorder="1" applyAlignment="1">
      <alignment horizontal="center" vertical="center" wrapText="1"/>
      <protection/>
    </xf>
    <xf numFmtId="0" fontId="34" fillId="33" borderId="20" xfId="0" applyFont="1" applyFill="1" applyBorder="1" applyAlignment="1">
      <alignment horizontal="center" vertical="center" wrapText="1"/>
    </xf>
    <xf numFmtId="0" fontId="36" fillId="26" borderId="20" xfId="99" applyFont="1" applyFill="1" applyBorder="1" applyAlignment="1">
      <alignment horizontal="center" vertical="center" wrapText="1"/>
      <protection/>
    </xf>
    <xf numFmtId="0" fontId="36" fillId="25" borderId="20" xfId="99" applyFont="1" applyFill="1" applyBorder="1" applyAlignment="1">
      <alignment horizontal="center" vertical="center" wrapText="1"/>
      <protection/>
    </xf>
    <xf numFmtId="0" fontId="36" fillId="25" borderId="29" xfId="99" applyFont="1" applyFill="1" applyBorder="1" applyAlignment="1">
      <alignment horizontal="center" vertical="center" wrapText="1"/>
      <protection/>
    </xf>
    <xf numFmtId="0" fontId="34" fillId="33" borderId="12" xfId="0" applyFont="1" applyFill="1" applyBorder="1" applyAlignment="1">
      <alignment horizontal="center" vertical="center" wrapText="1"/>
    </xf>
    <xf numFmtId="0" fontId="37" fillId="25" borderId="29" xfId="99" applyFont="1" applyFill="1" applyBorder="1" applyAlignment="1">
      <alignment horizontal="center" vertical="center" wrapText="1"/>
      <protection/>
    </xf>
    <xf numFmtId="0" fontId="36" fillId="25" borderId="33" xfId="99" applyFont="1" applyFill="1" applyBorder="1" applyAlignment="1">
      <alignment horizontal="center" vertical="center" wrapText="1"/>
      <protection/>
    </xf>
    <xf numFmtId="0" fontId="34" fillId="33" borderId="34" xfId="0" applyFont="1" applyFill="1" applyBorder="1" applyAlignment="1">
      <alignment horizontal="center" vertical="center" wrapText="1"/>
    </xf>
    <xf numFmtId="0" fontId="36" fillId="26" borderId="34" xfId="99" applyFont="1" applyFill="1" applyBorder="1" applyAlignment="1">
      <alignment horizontal="center" vertical="center" wrapText="1"/>
      <protection/>
    </xf>
    <xf numFmtId="0" fontId="36" fillId="25" borderId="34" xfId="99" applyFont="1" applyFill="1" applyBorder="1" applyAlignment="1">
      <alignment horizontal="center" vertical="center" wrapText="1"/>
      <protection/>
    </xf>
    <xf numFmtId="0" fontId="45" fillId="29" borderId="11" xfId="0" applyFont="1" applyFill="1" applyBorder="1" applyAlignment="1">
      <alignment/>
    </xf>
    <xf numFmtId="0" fontId="45" fillId="29" borderId="11" xfId="0" applyFont="1" applyFill="1" applyBorder="1" applyAlignment="1">
      <alignment horizontal="center" vertical="center"/>
    </xf>
    <xf numFmtId="167" fontId="0" fillId="27" borderId="29" xfId="0" applyNumberFormat="1" applyFont="1" applyFill="1" applyBorder="1" applyAlignment="1" quotePrefix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0" fontId="32" fillId="0" borderId="0" xfId="92" applyFont="1">
      <alignment horizontal="left"/>
      <protection/>
    </xf>
    <xf numFmtId="0" fontId="32" fillId="0" borderId="0" xfId="92" applyFont="1" applyAlignment="1">
      <alignment horizontal="center" vertical="center"/>
      <protection/>
    </xf>
    <xf numFmtId="0" fontId="11" fillId="0" borderId="0" xfId="92">
      <alignment horizontal="left"/>
      <protection/>
    </xf>
    <xf numFmtId="0" fontId="11" fillId="0" borderId="47" xfId="92" applyBorder="1">
      <alignment horizontal="left"/>
      <protection/>
    </xf>
    <xf numFmtId="0" fontId="11" fillId="0" borderId="48" xfId="92" applyBorder="1">
      <alignment horizontal="left"/>
      <protection/>
    </xf>
    <xf numFmtId="0" fontId="11" fillId="0" borderId="49" xfId="92" applyBorder="1">
      <alignment horizontal="left"/>
      <protection/>
    </xf>
    <xf numFmtId="0" fontId="33" fillId="0" borderId="0" xfId="92" applyFont="1">
      <alignment horizontal="left"/>
      <protection/>
    </xf>
    <xf numFmtId="0" fontId="32" fillId="0" borderId="0" xfId="92" applyFont="1" applyAlignment="1">
      <alignment horizontal="right" vertical="center"/>
      <protection/>
    </xf>
    <xf numFmtId="0" fontId="11" fillId="0" borderId="0" xfId="92" applyAlignment="1">
      <alignment horizontal="center"/>
      <protection/>
    </xf>
    <xf numFmtId="0" fontId="11" fillId="0" borderId="50" xfId="100" applyFont="1" applyFill="1" applyBorder="1" applyAlignment="1">
      <alignment vertical="center" textRotation="90"/>
      <protection/>
    </xf>
    <xf numFmtId="0" fontId="11" fillId="0" borderId="51" xfId="100" applyFont="1" applyFill="1" applyBorder="1" applyAlignment="1">
      <alignment vertical="center" textRotation="90"/>
      <protection/>
    </xf>
    <xf numFmtId="0" fontId="11" fillId="0" borderId="52" xfId="100" applyFont="1" applyFill="1" applyBorder="1" applyAlignment="1">
      <alignment vertical="center" textRotation="90"/>
      <protection/>
    </xf>
    <xf numFmtId="0" fontId="11" fillId="0" borderId="0" xfId="100" applyFont="1" applyFill="1" applyBorder="1" applyAlignment="1">
      <alignment vertical="center" textRotation="90"/>
      <protection/>
    </xf>
    <xf numFmtId="0" fontId="32" fillId="0" borderId="0" xfId="92" applyFont="1" applyAlignment="1">
      <alignment vertical="center"/>
      <protection/>
    </xf>
    <xf numFmtId="0" fontId="32" fillId="0" borderId="0" xfId="92" applyFont="1" applyAlignment="1">
      <alignment/>
      <protection/>
    </xf>
    <xf numFmtId="0" fontId="0" fillId="34" borderId="12" xfId="0" applyFont="1" applyFill="1" applyBorder="1" applyAlignment="1">
      <alignment horizontal="center" vertical="center"/>
    </xf>
    <xf numFmtId="0" fontId="11" fillId="0" borderId="50" xfId="100" applyFont="1" applyFill="1" applyBorder="1" applyAlignment="1">
      <alignment horizontal="center" vertical="center" textRotation="90"/>
      <protection/>
    </xf>
    <xf numFmtId="0" fontId="11" fillId="0" borderId="51" xfId="100" applyFont="1" applyFill="1" applyBorder="1" applyAlignment="1">
      <alignment horizontal="center" vertical="center" textRotation="90"/>
      <protection/>
    </xf>
    <xf numFmtId="0" fontId="11" fillId="0" borderId="52" xfId="100" applyFont="1" applyFill="1" applyBorder="1" applyAlignment="1">
      <alignment horizontal="center" vertical="center" textRotation="90"/>
      <protection/>
    </xf>
    <xf numFmtId="0" fontId="38" fillId="0" borderId="39" xfId="92" applyFont="1" applyBorder="1" applyAlignment="1">
      <alignment horizontal="center"/>
      <protection/>
    </xf>
    <xf numFmtId="0" fontId="32" fillId="0" borderId="0" xfId="92" applyFont="1" applyAlignment="1">
      <alignment horizontal="center" vertical="center"/>
      <protection/>
    </xf>
    <xf numFmtId="0" fontId="32" fillId="0" borderId="0" xfId="92" applyFont="1" applyAlignment="1">
      <alignment horizont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20" borderId="54" xfId="0" applyFont="1" applyFill="1" applyBorder="1" applyAlignment="1">
      <alignment horizontal="center"/>
    </xf>
    <xf numFmtId="0" fontId="0" fillId="20" borderId="26" xfId="0" applyFont="1" applyFill="1" applyBorder="1" applyAlignment="1">
      <alignment horizontal="center"/>
    </xf>
    <xf numFmtId="0" fontId="32" fillId="0" borderId="0" xfId="100" applyFont="1" applyFill="1" applyAlignment="1">
      <alignment horizontal="center"/>
      <protection/>
    </xf>
    <xf numFmtId="0" fontId="32" fillId="0" borderId="0" xfId="100" applyFont="1" applyFill="1" applyAlignment="1">
      <alignment horizontal="center" vertical="center"/>
      <protection/>
    </xf>
    <xf numFmtId="0" fontId="11" fillId="0" borderId="55" xfId="100" applyFont="1" applyFill="1" applyBorder="1" applyAlignment="1">
      <alignment horizontal="center" vertical="center"/>
      <protection/>
    </xf>
    <xf numFmtId="0" fontId="11" fillId="0" borderId="56" xfId="100" applyFont="1" applyFill="1" applyBorder="1" applyAlignment="1">
      <alignment horizontal="center" vertical="center"/>
      <protection/>
    </xf>
    <xf numFmtId="0" fontId="11" fillId="0" borderId="19" xfId="100" applyFont="1" applyFill="1" applyBorder="1" applyAlignment="1">
      <alignment horizontal="center" vertical="center"/>
      <protection/>
    </xf>
    <xf numFmtId="0" fontId="11" fillId="0" borderId="38" xfId="100" applyFont="1" applyFill="1" applyBorder="1" applyAlignment="1">
      <alignment horizontal="center" vertical="center"/>
      <protection/>
    </xf>
    <xf numFmtId="0" fontId="11" fillId="0" borderId="39" xfId="100" applyFont="1" applyFill="1" applyBorder="1" applyAlignment="1">
      <alignment horizontal="center" vertical="center"/>
      <protection/>
    </xf>
    <xf numFmtId="0" fontId="11" fillId="0" borderId="40" xfId="100" applyFont="1" applyFill="1" applyBorder="1" applyAlignment="1">
      <alignment horizontal="center" vertical="center"/>
      <protection/>
    </xf>
    <xf numFmtId="0" fontId="4" fillId="0" borderId="5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4" fontId="0" fillId="28" borderId="12" xfId="0" applyNumberFormat="1" applyFont="1" applyFill="1" applyBorder="1" applyAlignment="1">
      <alignment horizontal="center" vertical="center"/>
    </xf>
    <xf numFmtId="14" fontId="0" fillId="27" borderId="12" xfId="0" applyNumberFormat="1" applyFont="1" applyFill="1" applyBorder="1" applyAlignment="1">
      <alignment horizontal="center" vertical="center"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 3" xfId="93"/>
    <cellStyle name="Normál 3 2" xfId="94"/>
    <cellStyle name="Normál 3 3" xfId="95"/>
    <cellStyle name="Normál 3_2011_osz_Magasacél" xfId="96"/>
    <cellStyle name="Normál 4" xfId="97"/>
    <cellStyle name="Normál 4 2" xfId="98"/>
    <cellStyle name="Normál_A010_400fos_ülésrend" xfId="99"/>
    <cellStyle name="Normál_Teremülésrendek" xfId="100"/>
    <cellStyle name="Normál_tmpontok" xfId="101"/>
    <cellStyle name="Note" xfId="102"/>
    <cellStyle name="Note 2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  <cellStyle name="zabó É.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562475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59105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28575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4114800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411480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5991225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6" name="Line 10"/>
        <xdr:cNvSpPr>
          <a:spLocks/>
        </xdr:cNvSpPr>
      </xdr:nvSpPr>
      <xdr:spPr>
        <a:xfrm>
          <a:off x="601980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13</xdr:col>
      <xdr:colOff>28575</xdr:colOff>
      <xdr:row>8</xdr:row>
      <xdr:rowOff>0</xdr:rowOff>
    </xdr:to>
    <xdr:sp>
      <xdr:nvSpPr>
        <xdr:cNvPr id="7" name="Line 13"/>
        <xdr:cNvSpPr>
          <a:spLocks/>
        </xdr:cNvSpPr>
      </xdr:nvSpPr>
      <xdr:spPr>
        <a:xfrm flipH="1">
          <a:off x="5543550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8" name="Line 14"/>
        <xdr:cNvSpPr>
          <a:spLocks/>
        </xdr:cNvSpPr>
      </xdr:nvSpPr>
      <xdr:spPr>
        <a:xfrm>
          <a:off x="554355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 flipH="1">
          <a:off x="4562475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" name="Line 2"/>
        <xdr:cNvSpPr>
          <a:spLocks/>
        </xdr:cNvSpPr>
      </xdr:nvSpPr>
      <xdr:spPr>
        <a:xfrm>
          <a:off x="459105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28575</xdr:colOff>
      <xdr:row>8</xdr:row>
      <xdr:rowOff>0</xdr:rowOff>
    </xdr:to>
    <xdr:sp>
      <xdr:nvSpPr>
        <xdr:cNvPr id="11" name="Line 5"/>
        <xdr:cNvSpPr>
          <a:spLocks/>
        </xdr:cNvSpPr>
      </xdr:nvSpPr>
      <xdr:spPr>
        <a:xfrm flipH="1">
          <a:off x="4114800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2" name="Line 6"/>
        <xdr:cNvSpPr>
          <a:spLocks/>
        </xdr:cNvSpPr>
      </xdr:nvSpPr>
      <xdr:spPr>
        <a:xfrm>
          <a:off x="411480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13" name="Line 9"/>
        <xdr:cNvSpPr>
          <a:spLocks/>
        </xdr:cNvSpPr>
      </xdr:nvSpPr>
      <xdr:spPr>
        <a:xfrm flipH="1">
          <a:off x="5991225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14" name="Line 10"/>
        <xdr:cNvSpPr>
          <a:spLocks/>
        </xdr:cNvSpPr>
      </xdr:nvSpPr>
      <xdr:spPr>
        <a:xfrm>
          <a:off x="601980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13</xdr:col>
      <xdr:colOff>28575</xdr:colOff>
      <xdr:row>8</xdr:row>
      <xdr:rowOff>0</xdr:rowOff>
    </xdr:to>
    <xdr:sp>
      <xdr:nvSpPr>
        <xdr:cNvPr id="15" name="Line 13"/>
        <xdr:cNvSpPr>
          <a:spLocks/>
        </xdr:cNvSpPr>
      </xdr:nvSpPr>
      <xdr:spPr>
        <a:xfrm flipH="1">
          <a:off x="5543550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16" name="Line 14"/>
        <xdr:cNvSpPr>
          <a:spLocks/>
        </xdr:cNvSpPr>
      </xdr:nvSpPr>
      <xdr:spPr>
        <a:xfrm>
          <a:off x="554355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562475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59105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28575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4114800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411480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5991225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6" name="Line 10"/>
        <xdr:cNvSpPr>
          <a:spLocks/>
        </xdr:cNvSpPr>
      </xdr:nvSpPr>
      <xdr:spPr>
        <a:xfrm>
          <a:off x="601980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13</xdr:col>
      <xdr:colOff>28575</xdr:colOff>
      <xdr:row>8</xdr:row>
      <xdr:rowOff>0</xdr:rowOff>
    </xdr:to>
    <xdr:sp>
      <xdr:nvSpPr>
        <xdr:cNvPr id="7" name="Line 13"/>
        <xdr:cNvSpPr>
          <a:spLocks/>
        </xdr:cNvSpPr>
      </xdr:nvSpPr>
      <xdr:spPr>
        <a:xfrm flipH="1">
          <a:off x="5543550" y="171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8" name="Line 14"/>
        <xdr:cNvSpPr>
          <a:spLocks/>
        </xdr:cNvSpPr>
      </xdr:nvSpPr>
      <xdr:spPr>
        <a:xfrm>
          <a:off x="5543550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171450</xdr:rowOff>
    </xdr:from>
    <xdr:to>
      <xdr:col>1</xdr:col>
      <xdr:colOff>1333500</xdr:colOff>
      <xdr:row>3</xdr:row>
      <xdr:rowOff>1171575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638175" y="828675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171450</xdr:colOff>
      <xdr:row>85</xdr:row>
      <xdr:rowOff>0</xdr:rowOff>
    </xdr:from>
    <xdr:to>
      <xdr:col>1</xdr:col>
      <xdr:colOff>1181100</xdr:colOff>
      <xdr:row>85</xdr:row>
      <xdr:rowOff>0</xdr:rowOff>
    </xdr:to>
    <xdr:sp>
      <xdr:nvSpPr>
        <xdr:cNvPr id="2" name="Szöveg 1"/>
        <xdr:cNvSpPr txBox="1">
          <a:spLocks noChangeArrowheads="1"/>
        </xdr:cNvSpPr>
      </xdr:nvSpPr>
      <xdr:spPr>
        <a:xfrm>
          <a:off x="447675" y="205263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189-225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226-263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264-300      (5)</a:t>
          </a:r>
        </a:p>
      </xdr:txBody>
    </xdr:sp>
    <xdr:clientData/>
  </xdr:twoCellAnchor>
  <xdr:twoCellAnchor>
    <xdr:from>
      <xdr:col>1</xdr:col>
      <xdr:colOff>361950</xdr:colOff>
      <xdr:row>3</xdr:row>
      <xdr:rowOff>171450</xdr:rowOff>
    </xdr:from>
    <xdr:to>
      <xdr:col>1</xdr:col>
      <xdr:colOff>1333500</xdr:colOff>
      <xdr:row>3</xdr:row>
      <xdr:rowOff>1171575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638175" y="828675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171450</xdr:colOff>
      <xdr:row>85</xdr:row>
      <xdr:rowOff>0</xdr:rowOff>
    </xdr:from>
    <xdr:to>
      <xdr:col>1</xdr:col>
      <xdr:colOff>1181100</xdr:colOff>
      <xdr:row>85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447675" y="205263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189-225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226-263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264-300      (5)</a:t>
          </a:r>
        </a:p>
      </xdr:txBody>
    </xdr:sp>
    <xdr:clientData/>
  </xdr:twoCellAnchor>
  <xdr:twoCellAnchor>
    <xdr:from>
      <xdr:col>1</xdr:col>
      <xdr:colOff>361950</xdr:colOff>
      <xdr:row>3</xdr:row>
      <xdr:rowOff>171450</xdr:rowOff>
    </xdr:from>
    <xdr:to>
      <xdr:col>1</xdr:col>
      <xdr:colOff>1333500</xdr:colOff>
      <xdr:row>3</xdr:row>
      <xdr:rowOff>1171575</xdr:rowOff>
    </xdr:to>
    <xdr:sp>
      <xdr:nvSpPr>
        <xdr:cNvPr id="5" name="Szöveg 1"/>
        <xdr:cNvSpPr txBox="1">
          <a:spLocks noChangeArrowheads="1"/>
        </xdr:cNvSpPr>
      </xdr:nvSpPr>
      <xdr:spPr>
        <a:xfrm>
          <a:off x="638175" y="828675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361950</xdr:colOff>
      <xdr:row>3</xdr:row>
      <xdr:rowOff>171450</xdr:rowOff>
    </xdr:from>
    <xdr:to>
      <xdr:col>1</xdr:col>
      <xdr:colOff>1333500</xdr:colOff>
      <xdr:row>3</xdr:row>
      <xdr:rowOff>1171575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638175" y="828675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171450</xdr:colOff>
      <xdr:row>85</xdr:row>
      <xdr:rowOff>0</xdr:rowOff>
    </xdr:from>
    <xdr:to>
      <xdr:col>1</xdr:col>
      <xdr:colOff>1181100</xdr:colOff>
      <xdr:row>85</xdr:row>
      <xdr:rowOff>0</xdr:rowOff>
    </xdr:to>
    <xdr:sp>
      <xdr:nvSpPr>
        <xdr:cNvPr id="7" name="Szöveg 1"/>
        <xdr:cNvSpPr txBox="1">
          <a:spLocks noChangeArrowheads="1"/>
        </xdr:cNvSpPr>
      </xdr:nvSpPr>
      <xdr:spPr>
        <a:xfrm>
          <a:off x="447675" y="205263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189-225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226-263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264-300      (5)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171450</xdr:rowOff>
    </xdr:from>
    <xdr:to>
      <xdr:col>1</xdr:col>
      <xdr:colOff>1333500</xdr:colOff>
      <xdr:row>3</xdr:row>
      <xdr:rowOff>1171575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638175" y="828675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171450</xdr:colOff>
      <xdr:row>85</xdr:row>
      <xdr:rowOff>0</xdr:rowOff>
    </xdr:from>
    <xdr:to>
      <xdr:col>1</xdr:col>
      <xdr:colOff>1181100</xdr:colOff>
      <xdr:row>85</xdr:row>
      <xdr:rowOff>0</xdr:rowOff>
    </xdr:to>
    <xdr:sp>
      <xdr:nvSpPr>
        <xdr:cNvPr id="2" name="Szöveg 1"/>
        <xdr:cNvSpPr txBox="1">
          <a:spLocks noChangeArrowheads="1"/>
        </xdr:cNvSpPr>
      </xdr:nvSpPr>
      <xdr:spPr>
        <a:xfrm>
          <a:off x="447675" y="205263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189-225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226-263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264-300      (5)</a:t>
          </a:r>
        </a:p>
      </xdr:txBody>
    </xdr:sp>
    <xdr:clientData/>
  </xdr:twoCellAnchor>
  <xdr:twoCellAnchor>
    <xdr:from>
      <xdr:col>1</xdr:col>
      <xdr:colOff>361950</xdr:colOff>
      <xdr:row>3</xdr:row>
      <xdr:rowOff>171450</xdr:rowOff>
    </xdr:from>
    <xdr:to>
      <xdr:col>1</xdr:col>
      <xdr:colOff>1333500</xdr:colOff>
      <xdr:row>3</xdr:row>
      <xdr:rowOff>1171575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638175" y="828675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171450</xdr:colOff>
      <xdr:row>85</xdr:row>
      <xdr:rowOff>0</xdr:rowOff>
    </xdr:from>
    <xdr:to>
      <xdr:col>1</xdr:col>
      <xdr:colOff>1181100</xdr:colOff>
      <xdr:row>85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447675" y="205263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189-225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226-263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264-300      (5)</a:t>
          </a:r>
        </a:p>
      </xdr:txBody>
    </xdr:sp>
    <xdr:clientData/>
  </xdr:twoCellAnchor>
  <xdr:twoCellAnchor>
    <xdr:from>
      <xdr:col>1</xdr:col>
      <xdr:colOff>361950</xdr:colOff>
      <xdr:row>3</xdr:row>
      <xdr:rowOff>171450</xdr:rowOff>
    </xdr:from>
    <xdr:to>
      <xdr:col>1</xdr:col>
      <xdr:colOff>1333500</xdr:colOff>
      <xdr:row>3</xdr:row>
      <xdr:rowOff>1171575</xdr:rowOff>
    </xdr:to>
    <xdr:sp>
      <xdr:nvSpPr>
        <xdr:cNvPr id="5" name="Szöveg 1"/>
        <xdr:cNvSpPr txBox="1">
          <a:spLocks noChangeArrowheads="1"/>
        </xdr:cNvSpPr>
      </xdr:nvSpPr>
      <xdr:spPr>
        <a:xfrm>
          <a:off x="638175" y="828675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361950</xdr:colOff>
      <xdr:row>3</xdr:row>
      <xdr:rowOff>171450</xdr:rowOff>
    </xdr:from>
    <xdr:to>
      <xdr:col>1</xdr:col>
      <xdr:colOff>1333500</xdr:colOff>
      <xdr:row>3</xdr:row>
      <xdr:rowOff>1171575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638175" y="828675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171450</xdr:colOff>
      <xdr:row>85</xdr:row>
      <xdr:rowOff>0</xdr:rowOff>
    </xdr:from>
    <xdr:to>
      <xdr:col>1</xdr:col>
      <xdr:colOff>1181100</xdr:colOff>
      <xdr:row>85</xdr:row>
      <xdr:rowOff>0</xdr:rowOff>
    </xdr:to>
    <xdr:sp>
      <xdr:nvSpPr>
        <xdr:cNvPr id="7" name="Szöveg 1"/>
        <xdr:cNvSpPr txBox="1">
          <a:spLocks noChangeArrowheads="1"/>
        </xdr:cNvSpPr>
      </xdr:nvSpPr>
      <xdr:spPr>
        <a:xfrm>
          <a:off x="447675" y="205263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189-225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226-263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264-300      (5)</a:t>
          </a:r>
        </a:p>
      </xdr:txBody>
    </xdr:sp>
    <xdr:clientData/>
  </xdr:twoCellAnchor>
  <xdr:twoCellAnchor>
    <xdr:from>
      <xdr:col>1</xdr:col>
      <xdr:colOff>361950</xdr:colOff>
      <xdr:row>94</xdr:row>
      <xdr:rowOff>171450</xdr:rowOff>
    </xdr:from>
    <xdr:to>
      <xdr:col>1</xdr:col>
      <xdr:colOff>1333500</xdr:colOff>
      <xdr:row>94</xdr:row>
      <xdr:rowOff>1171575</xdr:rowOff>
    </xdr:to>
    <xdr:sp>
      <xdr:nvSpPr>
        <xdr:cNvPr id="8" name="Szöveg 1"/>
        <xdr:cNvSpPr txBox="1">
          <a:spLocks noChangeArrowheads="1"/>
        </xdr:cNvSpPr>
      </xdr:nvSpPr>
      <xdr:spPr>
        <a:xfrm>
          <a:off x="638175" y="22593300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361950</xdr:colOff>
      <xdr:row>94</xdr:row>
      <xdr:rowOff>171450</xdr:rowOff>
    </xdr:from>
    <xdr:to>
      <xdr:col>1</xdr:col>
      <xdr:colOff>1333500</xdr:colOff>
      <xdr:row>94</xdr:row>
      <xdr:rowOff>1171575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638175" y="22593300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361950</xdr:colOff>
      <xdr:row>94</xdr:row>
      <xdr:rowOff>171450</xdr:rowOff>
    </xdr:from>
    <xdr:to>
      <xdr:col>1</xdr:col>
      <xdr:colOff>1333500</xdr:colOff>
      <xdr:row>94</xdr:row>
      <xdr:rowOff>1171575</xdr:rowOff>
    </xdr:to>
    <xdr:sp>
      <xdr:nvSpPr>
        <xdr:cNvPr id="10" name="Szöveg 1"/>
        <xdr:cNvSpPr txBox="1">
          <a:spLocks noChangeArrowheads="1"/>
        </xdr:cNvSpPr>
      </xdr:nvSpPr>
      <xdr:spPr>
        <a:xfrm>
          <a:off x="638175" y="22593300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  <xdr:twoCellAnchor>
    <xdr:from>
      <xdr:col>1</xdr:col>
      <xdr:colOff>361950</xdr:colOff>
      <xdr:row>94</xdr:row>
      <xdr:rowOff>171450</xdr:rowOff>
    </xdr:from>
    <xdr:to>
      <xdr:col>1</xdr:col>
      <xdr:colOff>1333500</xdr:colOff>
      <xdr:row>94</xdr:row>
      <xdr:rowOff>1171575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638175" y="22593300"/>
          <a:ext cx="971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0 - 100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101-126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127-152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153-173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174-200      (5)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4.421875" style="283" bestFit="1" customWidth="1"/>
    <col min="2" max="9" width="7.140625" style="283" customWidth="1"/>
    <col min="10" max="10" width="4.421875" style="283" bestFit="1" customWidth="1"/>
    <col min="11" max="16384" width="9.140625" style="283" customWidth="1"/>
  </cols>
  <sheetData>
    <row r="1" spans="3:11" s="281" customFormat="1" ht="18.75" customHeight="1" thickBot="1">
      <c r="C1" s="302" t="s">
        <v>525</v>
      </c>
      <c r="D1" s="302"/>
      <c r="E1" s="302"/>
      <c r="F1" s="302"/>
      <c r="G1" s="302"/>
      <c r="H1" s="295"/>
      <c r="I1" s="295"/>
      <c r="K1" s="289"/>
    </row>
    <row r="2" spans="3:13" s="281" customFormat="1" ht="36" customHeight="1">
      <c r="C2" s="301" t="s">
        <v>524</v>
      </c>
      <c r="D2" s="301"/>
      <c r="E2" s="301"/>
      <c r="F2" s="301"/>
      <c r="G2" s="301"/>
      <c r="H2" s="294"/>
      <c r="I2" s="294"/>
      <c r="J2" s="297" t="s">
        <v>254</v>
      </c>
      <c r="K2" s="282"/>
      <c r="M2" s="282"/>
    </row>
    <row r="3" spans="3:10" ht="16.5" customHeight="1" thickBot="1">
      <c r="C3" s="300" t="s">
        <v>157</v>
      </c>
      <c r="D3" s="300"/>
      <c r="E3" s="300"/>
      <c r="F3" s="300"/>
      <c r="G3" s="300"/>
      <c r="H3" s="293"/>
      <c r="I3" s="293"/>
      <c r="J3" s="298"/>
    </row>
    <row r="4" spans="3:10" ht="9" customHeight="1" thickBot="1">
      <c r="C4" s="284"/>
      <c r="D4" s="285"/>
      <c r="E4" s="285"/>
      <c r="F4" s="285"/>
      <c r="G4" s="286"/>
      <c r="J4" s="298"/>
    </row>
    <row r="5" ht="13.5" thickBot="1">
      <c r="J5" s="299"/>
    </row>
    <row r="6" spans="1:10" ht="18.75">
      <c r="A6" s="287"/>
      <c r="B6" s="282">
        <v>1</v>
      </c>
      <c r="C6" s="282">
        <v>2</v>
      </c>
      <c r="D6" s="282">
        <v>3</v>
      </c>
      <c r="E6" s="282">
        <v>4</v>
      </c>
      <c r="F6" s="282">
        <v>5</v>
      </c>
      <c r="G6" s="282">
        <v>6</v>
      </c>
      <c r="H6" s="282">
        <v>7</v>
      </c>
      <c r="I6" s="282">
        <v>8</v>
      </c>
      <c r="J6" s="287"/>
    </row>
    <row r="7" spans="1:10" ht="36" customHeight="1">
      <c r="A7" s="288">
        <v>1</v>
      </c>
      <c r="B7" s="96" t="s">
        <v>143</v>
      </c>
      <c r="C7" s="96"/>
      <c r="D7" s="96" t="s">
        <v>193</v>
      </c>
      <c r="E7" s="96"/>
      <c r="F7" s="96" t="s">
        <v>242</v>
      </c>
      <c r="G7" s="96" t="s">
        <v>246</v>
      </c>
      <c r="H7" s="96"/>
      <c r="I7" s="96" t="s">
        <v>185</v>
      </c>
      <c r="J7" s="288">
        <v>1</v>
      </c>
    </row>
    <row r="8" spans="1:10" ht="36" customHeight="1">
      <c r="A8" s="288">
        <v>2</v>
      </c>
      <c r="B8" s="96" t="s">
        <v>252</v>
      </c>
      <c r="C8" s="96"/>
      <c r="D8" s="96" t="s">
        <v>248</v>
      </c>
      <c r="E8" s="96"/>
      <c r="F8" s="96" t="s">
        <v>226</v>
      </c>
      <c r="G8" s="96" t="s">
        <v>174</v>
      </c>
      <c r="H8" s="96"/>
      <c r="I8" s="96" t="s">
        <v>84</v>
      </c>
      <c r="J8" s="288">
        <v>2</v>
      </c>
    </row>
    <row r="9" spans="1:10" ht="36" customHeight="1">
      <c r="A9" s="288">
        <v>3</v>
      </c>
      <c r="B9" s="96" t="s">
        <v>170</v>
      </c>
      <c r="C9" s="96"/>
      <c r="D9" s="96" t="s">
        <v>216</v>
      </c>
      <c r="E9" s="96"/>
      <c r="F9" s="96" t="s">
        <v>177</v>
      </c>
      <c r="G9" s="96" t="s">
        <v>86</v>
      </c>
      <c r="H9" s="96"/>
      <c r="I9" s="96" t="s">
        <v>96</v>
      </c>
      <c r="J9" s="288">
        <v>3</v>
      </c>
    </row>
    <row r="10" spans="1:10" ht="36" customHeight="1">
      <c r="A10" s="288">
        <v>4</v>
      </c>
      <c r="B10" s="96" t="s">
        <v>35</v>
      </c>
      <c r="C10" s="96"/>
      <c r="D10" s="96" t="s">
        <v>139</v>
      </c>
      <c r="E10" s="96"/>
      <c r="F10" s="96" t="s">
        <v>211</v>
      </c>
      <c r="G10" s="96" t="s">
        <v>189</v>
      </c>
      <c r="H10" s="96"/>
      <c r="I10" s="96" t="s">
        <v>220</v>
      </c>
      <c r="J10" s="288">
        <v>4</v>
      </c>
    </row>
    <row r="11" spans="1:10" ht="36" customHeight="1">
      <c r="A11" s="288">
        <v>5</v>
      </c>
      <c r="B11" s="96" t="s">
        <v>224</v>
      </c>
      <c r="C11" s="96"/>
      <c r="D11" s="96" t="s">
        <v>183</v>
      </c>
      <c r="E11" s="96"/>
      <c r="F11" s="96" t="s">
        <v>187</v>
      </c>
      <c r="G11" s="96" t="s">
        <v>141</v>
      </c>
      <c r="H11" s="96"/>
      <c r="I11" s="96" t="s">
        <v>172</v>
      </c>
      <c r="J11" s="288">
        <v>5</v>
      </c>
    </row>
    <row r="12" spans="1:10" ht="18.75">
      <c r="A12" s="287"/>
      <c r="B12" s="282">
        <v>1</v>
      </c>
      <c r="C12" s="282">
        <v>2</v>
      </c>
      <c r="D12" s="282">
        <v>3</v>
      </c>
      <c r="E12" s="282">
        <v>4</v>
      </c>
      <c r="F12" s="282">
        <v>5</v>
      </c>
      <c r="G12" s="282">
        <v>6</v>
      </c>
      <c r="H12" s="282">
        <v>7</v>
      </c>
      <c r="I12" s="282">
        <v>8</v>
      </c>
      <c r="J12" s="287"/>
    </row>
  </sheetData>
  <sheetProtection/>
  <mergeCells count="4">
    <mergeCell ref="J2:J5"/>
    <mergeCell ref="C3:G3"/>
    <mergeCell ref="C2:G2"/>
    <mergeCell ref="C1:G1"/>
  </mergeCells>
  <printOptions horizontalCentered="1"/>
  <pageMargins left="0" right="0" top="0.7480314960629921" bottom="0.5905511811023623" header="0.1968503937007874" footer="0.1968503937007874"/>
  <pageSetup horizontalDpi="600" verticalDpi="600" orientation="landscape" paperSize="9" scale="130" r:id="rId1"/>
  <headerFooter alignWithMargins="0">
    <oddHeader>&amp;R&amp;"Arial CE,Bold\&amp;14 302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5"/>
  <sheetViews>
    <sheetView zoomScale="85" zoomScaleNormal="85" workbookViewId="0" topLeftCell="A1">
      <selection activeCell="B12" sqref="B12:B40"/>
    </sheetView>
  </sheetViews>
  <sheetFormatPr defaultColWidth="9.140625" defaultRowHeight="12.75"/>
  <cols>
    <col min="1" max="1" width="4.140625" style="25" customWidth="1"/>
    <col min="2" max="2" width="26.140625" style="25" customWidth="1"/>
    <col min="3" max="3" width="16.28125" style="25" customWidth="1"/>
    <col min="4" max="4" width="6.7109375" style="25" customWidth="1"/>
    <col min="5" max="5" width="3.28125" style="25" customWidth="1"/>
    <col min="6" max="6" width="7.28125" style="24" customWidth="1"/>
    <col min="7" max="7" width="6.421875" style="25" customWidth="1"/>
    <col min="8" max="8" width="4.7109375" style="25" customWidth="1"/>
    <col min="9" max="9" width="7.8515625" style="25" bestFit="1" customWidth="1"/>
    <col min="10" max="10" width="6.8515625" style="25" customWidth="1"/>
    <col min="11" max="11" width="4.7109375" style="25" customWidth="1"/>
    <col min="12" max="12" width="6.421875" style="25" customWidth="1"/>
    <col min="13" max="13" width="7.00390625" style="25" customWidth="1"/>
    <col min="14" max="14" width="4.7109375" style="25" customWidth="1"/>
    <col min="15" max="16" width="10.140625" style="21" customWidth="1"/>
    <col min="17" max="21" width="10.140625" style="25" customWidth="1"/>
    <col min="22" max="22" width="12.28125" style="25" bestFit="1" customWidth="1"/>
    <col min="23" max="23" width="5.28125" style="25" customWidth="1"/>
    <col min="24" max="25" width="9.140625" style="25" customWidth="1"/>
    <col min="26" max="26" width="5.57421875" style="25" customWidth="1"/>
    <col min="27" max="16384" width="9.140625" style="25" customWidth="1"/>
  </cols>
  <sheetData>
    <row r="1" spans="1:26" ht="25.5" customHeight="1">
      <c r="A1" s="16"/>
      <c r="B1" s="17" t="s">
        <v>56</v>
      </c>
      <c r="C1" s="18"/>
      <c r="D1" s="19"/>
      <c r="E1" s="19"/>
      <c r="F1" s="18"/>
      <c r="G1" s="18"/>
      <c r="H1" s="18"/>
      <c r="I1" s="18"/>
      <c r="J1" s="18"/>
      <c r="K1" s="18"/>
      <c r="L1" s="18"/>
      <c r="M1" s="18"/>
      <c r="N1" s="20"/>
      <c r="Q1" s="22"/>
      <c r="R1" s="22"/>
      <c r="S1" s="22"/>
      <c r="T1" s="22"/>
      <c r="U1" s="23"/>
      <c r="V1" s="24"/>
      <c r="W1" s="24"/>
      <c r="X1" s="24"/>
      <c r="Y1" s="24"/>
      <c r="Z1" s="24"/>
    </row>
    <row r="2" spans="1:26" ht="13.5" thickBot="1">
      <c r="A2" s="316" t="s">
        <v>18</v>
      </c>
      <c r="B2" s="316"/>
      <c r="C2" s="316"/>
      <c r="D2" s="317" t="s">
        <v>19</v>
      </c>
      <c r="E2" s="318"/>
      <c r="F2" s="26" t="s">
        <v>20</v>
      </c>
      <c r="G2" s="27"/>
      <c r="H2" s="27"/>
      <c r="I2" s="27"/>
      <c r="J2" s="27"/>
      <c r="K2" s="27"/>
      <c r="L2" s="27"/>
      <c r="M2" s="27"/>
      <c r="N2" s="28"/>
      <c r="O2" s="29" t="s">
        <v>21</v>
      </c>
      <c r="P2" s="30"/>
      <c r="Q2" s="23"/>
      <c r="R2" s="23"/>
      <c r="S2" s="23"/>
      <c r="T2" s="23"/>
      <c r="U2" s="23"/>
      <c r="V2" s="32"/>
      <c r="W2" s="32"/>
      <c r="X2" s="33"/>
      <c r="Y2" s="33"/>
      <c r="Z2" s="32"/>
    </row>
    <row r="3" spans="1:26" ht="12.75">
      <c r="A3" s="319"/>
      <c r="B3" s="320"/>
      <c r="C3" s="34"/>
      <c r="D3" s="174">
        <v>100</v>
      </c>
      <c r="E3" s="175"/>
      <c r="F3" s="73">
        <v>100</v>
      </c>
      <c r="G3" s="36">
        <v>200</v>
      </c>
      <c r="H3" s="37"/>
      <c r="I3" s="40">
        <v>100</v>
      </c>
      <c r="J3" s="36">
        <v>200</v>
      </c>
      <c r="K3" s="37"/>
      <c r="L3" s="40">
        <v>100</v>
      </c>
      <c r="M3" s="36">
        <v>200</v>
      </c>
      <c r="N3" s="37"/>
      <c r="O3" s="41" t="s">
        <v>22</v>
      </c>
      <c r="P3" s="42"/>
      <c r="Q3" s="44"/>
      <c r="R3" s="44"/>
      <c r="S3" s="44"/>
      <c r="T3" s="44"/>
      <c r="U3" s="44"/>
      <c r="V3" s="44"/>
      <c r="W3" s="44"/>
      <c r="X3" s="45"/>
      <c r="Y3" s="45"/>
      <c r="Z3" s="44"/>
    </row>
    <row r="4" spans="1:26" ht="111" customHeight="1">
      <c r="A4" s="46"/>
      <c r="B4" s="47"/>
      <c r="C4" s="48"/>
      <c r="D4" s="176" t="s">
        <v>23</v>
      </c>
      <c r="E4" s="177" t="s">
        <v>3</v>
      </c>
      <c r="F4" s="53" t="s">
        <v>24</v>
      </c>
      <c r="G4" s="9" t="s">
        <v>25</v>
      </c>
      <c r="H4" s="51" t="s">
        <v>26</v>
      </c>
      <c r="I4" s="53" t="s">
        <v>27</v>
      </c>
      <c r="J4" s="9" t="s">
        <v>28</v>
      </c>
      <c r="K4" s="51" t="s">
        <v>29</v>
      </c>
      <c r="L4" s="53" t="s">
        <v>30</v>
      </c>
      <c r="M4" s="9" t="s">
        <v>31</v>
      </c>
      <c r="N4" s="51" t="s">
        <v>32</v>
      </c>
      <c r="O4" s="54" t="s">
        <v>66</v>
      </c>
      <c r="P4" s="54"/>
      <c r="Q4" s="44"/>
      <c r="R4" s="44"/>
      <c r="S4" s="44"/>
      <c r="T4" s="44"/>
      <c r="U4" s="44"/>
      <c r="V4" s="44"/>
      <c r="W4" s="44"/>
      <c r="X4" s="45"/>
      <c r="Y4" s="45"/>
      <c r="Z4" s="44"/>
    </row>
    <row r="5" spans="1:26" ht="13.5" customHeight="1" thickBot="1">
      <c r="A5" s="55"/>
      <c r="B5" s="8"/>
      <c r="C5" s="8"/>
      <c r="D5" s="178"/>
      <c r="E5" s="179"/>
      <c r="F5" s="166"/>
      <c r="G5" s="167"/>
      <c r="H5" s="168"/>
      <c r="I5" s="166"/>
      <c r="J5" s="167"/>
      <c r="K5" s="168"/>
      <c r="L5" s="166"/>
      <c r="M5" s="167"/>
      <c r="N5" s="168"/>
      <c r="O5" s="54"/>
      <c r="P5" s="54"/>
      <c r="Q5" s="44"/>
      <c r="R5" s="44"/>
      <c r="S5" s="44"/>
      <c r="T5" s="44"/>
      <c r="U5" s="44"/>
      <c r="V5" s="44"/>
      <c r="W5" s="44"/>
      <c r="X5" s="45"/>
      <c r="Y5" s="45"/>
      <c r="Z5" s="44"/>
    </row>
    <row r="6" spans="1:26" s="8" customFormat="1" ht="18" customHeight="1">
      <c r="A6" s="86">
        <v>1</v>
      </c>
      <c r="B6" s="87"/>
      <c r="C6" s="88"/>
      <c r="D6" s="172"/>
      <c r="E6" s="173"/>
      <c r="F6" s="169"/>
      <c r="G6" s="77">
        <f aca="true" t="shared" si="0" ref="G6:G69">IF(COUNTIF(F6,"&gt;0"),D6+F6,"")</f>
      </c>
      <c r="H6" s="107">
        <f aca="true" t="shared" si="1" ref="H6:H69">IF(COUNTIF(G6,"&gt;0"),IF(G6&lt;101,1,IF(G6&lt;127,2,IF(G6&lt;153,3,IF(G6&lt;174,4,5)))),"")</f>
      </c>
      <c r="I6" s="89"/>
      <c r="J6" s="77">
        <f aca="true" t="shared" si="2" ref="J6:J69">IF(COUNTIF(I6,"&gt;0"),D6+I6,"")</f>
      </c>
      <c r="K6" s="108">
        <f>IF(COUNTIF(J6,"&gt;0"),IF(J6&lt;101,1,IF(J6&lt;127,2,IF(J6&lt;153,3,IF(J6&lt;174,4,5)))),"")</f>
      </c>
      <c r="L6" s="76"/>
      <c r="M6" s="77">
        <f>IF(COUNTIF(L6,"&gt;0"),D6+L6,"")</f>
      </c>
      <c r="N6" s="107">
        <f aca="true" t="shared" si="3" ref="N6:N17">IF(COUNTIF(M6,"&gt;0"),IF(M6&lt;101,1,IF(M6&lt;127,2,IF(M6&lt;153,3,IF(M6&lt;174,4,5)))),"")</f>
      </c>
      <c r="O6" s="112"/>
      <c r="P6" s="109"/>
      <c r="Q6" s="14"/>
      <c r="R6" s="78"/>
      <c r="S6" s="78"/>
      <c r="T6" s="78"/>
      <c r="U6" s="78"/>
      <c r="V6" s="78"/>
      <c r="W6" s="78"/>
      <c r="X6" s="67"/>
      <c r="Y6" s="67"/>
      <c r="Z6" s="78"/>
    </row>
    <row r="7" spans="1:26" s="8" customFormat="1" ht="18" customHeight="1">
      <c r="A7" s="60">
        <f aca="true" t="shared" si="4" ref="A7:A70">A6+1</f>
        <v>2</v>
      </c>
      <c r="B7" s="61"/>
      <c r="C7" s="62"/>
      <c r="D7" s="74"/>
      <c r="E7" s="181"/>
      <c r="F7" s="170"/>
      <c r="G7" s="64">
        <f t="shared" si="0"/>
      </c>
      <c r="H7" s="107">
        <f t="shared" si="1"/>
      </c>
      <c r="I7" s="63"/>
      <c r="J7" s="64">
        <f t="shared" si="2"/>
      </c>
      <c r="K7" s="107">
        <f>IF(COUNTIF(J7,"&gt;0"),IF(J7&lt;101,1,IF(J7&lt;127,2,IF(J7&lt;153,3,IF(J7&lt;174,4,5)))),"")</f>
      </c>
      <c r="L7" s="79"/>
      <c r="M7" s="64">
        <f>IF(COUNTIF(L7,"&gt;0"),D7+L7,"")</f>
      </c>
      <c r="N7" s="107">
        <f t="shared" si="3"/>
      </c>
      <c r="O7" s="109"/>
      <c r="P7" s="109"/>
      <c r="Q7" s="78"/>
      <c r="R7" s="78"/>
      <c r="S7" s="78"/>
      <c r="T7" s="78"/>
      <c r="U7" s="78"/>
      <c r="V7" s="78"/>
      <c r="W7" s="78"/>
      <c r="X7" s="67"/>
      <c r="Y7" s="67"/>
      <c r="Z7" s="78"/>
    </row>
    <row r="8" spans="1:26" s="8" customFormat="1" ht="18" customHeight="1">
      <c r="A8" s="60">
        <f t="shared" si="4"/>
        <v>3</v>
      </c>
      <c r="B8" s="61"/>
      <c r="C8" s="65"/>
      <c r="D8" s="74"/>
      <c r="E8" s="91"/>
      <c r="F8" s="170"/>
      <c r="G8" s="64">
        <f t="shared" si="0"/>
      </c>
      <c r="H8" s="107">
        <f t="shared" si="1"/>
      </c>
      <c r="I8" s="63"/>
      <c r="J8" s="64">
        <f t="shared" si="2"/>
      </c>
      <c r="K8" s="107">
        <f aca="true" t="shared" si="5" ref="K8:K71">IF(COUNTIF(J8,"&gt;0"),IF(J8&lt;101,1,IF(J8&lt;127,2,IF(J8&lt;153,3,IF(J8&lt;174,4,5)))),"")</f>
      </c>
      <c r="L8" s="79"/>
      <c r="M8" s="64">
        <f aca="true" t="shared" si="6" ref="M8:M71">IF(COUNTIF(L8,"&gt;0"),D8+L8,"")</f>
      </c>
      <c r="N8" s="107">
        <f t="shared" si="3"/>
      </c>
      <c r="O8" s="112"/>
      <c r="P8" s="114"/>
      <c r="Q8" s="78"/>
      <c r="R8" s="78"/>
      <c r="S8" s="78"/>
      <c r="T8" s="78"/>
      <c r="U8" s="78"/>
      <c r="V8" s="78"/>
      <c r="W8" s="78"/>
      <c r="X8" s="67"/>
      <c r="Y8" s="67"/>
      <c r="Z8" s="78"/>
    </row>
    <row r="9" spans="1:26" s="8" customFormat="1" ht="18" customHeight="1">
      <c r="A9" s="60">
        <f t="shared" si="4"/>
        <v>4</v>
      </c>
      <c r="B9" s="61"/>
      <c r="C9" s="65"/>
      <c r="D9" s="74"/>
      <c r="E9" s="91"/>
      <c r="F9" s="170"/>
      <c r="G9" s="64">
        <f t="shared" si="0"/>
      </c>
      <c r="H9" s="107">
        <f t="shared" si="1"/>
      </c>
      <c r="I9" s="63"/>
      <c r="J9" s="64">
        <f t="shared" si="2"/>
      </c>
      <c r="K9" s="107">
        <f t="shared" si="5"/>
      </c>
      <c r="L9" s="79"/>
      <c r="M9" s="64">
        <f t="shared" si="6"/>
      </c>
      <c r="N9" s="107">
        <f t="shared" si="3"/>
      </c>
      <c r="O9" s="109"/>
      <c r="P9" s="109"/>
      <c r="Q9" s="78"/>
      <c r="R9" s="78"/>
      <c r="S9" s="78"/>
      <c r="T9" s="78"/>
      <c r="U9" s="78"/>
      <c r="V9" s="78"/>
      <c r="W9" s="78"/>
      <c r="X9" s="67"/>
      <c r="Y9" s="67"/>
      <c r="Z9" s="78"/>
    </row>
    <row r="10" spans="1:26" s="8" customFormat="1" ht="18" customHeight="1">
      <c r="A10" s="60">
        <f t="shared" si="4"/>
        <v>5</v>
      </c>
      <c r="B10" s="61"/>
      <c r="C10" s="65"/>
      <c r="D10" s="74"/>
      <c r="E10" s="91"/>
      <c r="F10" s="170"/>
      <c r="G10" s="64">
        <f t="shared" si="0"/>
      </c>
      <c r="H10" s="107">
        <f t="shared" si="1"/>
      </c>
      <c r="I10" s="63"/>
      <c r="J10" s="64">
        <f t="shared" si="2"/>
      </c>
      <c r="K10" s="107">
        <f t="shared" si="5"/>
      </c>
      <c r="L10" s="79"/>
      <c r="M10" s="64">
        <f t="shared" si="6"/>
      </c>
      <c r="N10" s="107">
        <f t="shared" si="3"/>
      </c>
      <c r="O10" s="112"/>
      <c r="P10" s="109"/>
      <c r="Q10" s="78"/>
      <c r="R10" s="78"/>
      <c r="S10" s="78"/>
      <c r="T10" s="78"/>
      <c r="U10" s="78"/>
      <c r="V10" s="78"/>
      <c r="W10" s="78"/>
      <c r="X10" s="67"/>
      <c r="Y10" s="67"/>
      <c r="Z10" s="78"/>
    </row>
    <row r="11" spans="1:26" s="8" customFormat="1" ht="18" customHeight="1">
      <c r="A11" s="60">
        <f t="shared" si="4"/>
        <v>6</v>
      </c>
      <c r="B11" s="61"/>
      <c r="C11" s="62"/>
      <c r="D11" s="74"/>
      <c r="E11" s="91"/>
      <c r="F11" s="170"/>
      <c r="G11" s="64">
        <f t="shared" si="0"/>
      </c>
      <c r="H11" s="107">
        <f t="shared" si="1"/>
      </c>
      <c r="I11" s="63"/>
      <c r="J11" s="64">
        <f t="shared" si="2"/>
      </c>
      <c r="K11" s="107">
        <f t="shared" si="5"/>
      </c>
      <c r="L11" s="79"/>
      <c r="M11" s="64">
        <f t="shared" si="6"/>
      </c>
      <c r="N11" s="107">
        <f t="shared" si="3"/>
      </c>
      <c r="O11" s="112"/>
      <c r="P11" s="114"/>
      <c r="Q11" s="78"/>
      <c r="R11" s="78"/>
      <c r="S11" s="78"/>
      <c r="T11" s="78"/>
      <c r="U11" s="78"/>
      <c r="V11" s="78"/>
      <c r="W11" s="78"/>
      <c r="X11" s="67"/>
      <c r="Y11" s="67"/>
      <c r="Z11" s="78"/>
    </row>
    <row r="12" spans="1:26" s="8" customFormat="1" ht="18" customHeight="1">
      <c r="A12" s="60">
        <f t="shared" si="4"/>
        <v>7</v>
      </c>
      <c r="B12" s="61"/>
      <c r="C12" s="62"/>
      <c r="D12" s="74"/>
      <c r="E12" s="181"/>
      <c r="F12" s="170"/>
      <c r="G12" s="64">
        <f t="shared" si="0"/>
      </c>
      <c r="H12" s="107">
        <f t="shared" si="1"/>
      </c>
      <c r="I12" s="63"/>
      <c r="J12" s="64">
        <f t="shared" si="2"/>
      </c>
      <c r="K12" s="107">
        <f t="shared" si="5"/>
      </c>
      <c r="L12" s="79"/>
      <c r="M12" s="64">
        <f t="shared" si="6"/>
      </c>
      <c r="N12" s="107">
        <f t="shared" si="3"/>
      </c>
      <c r="O12" s="112"/>
      <c r="P12" s="112"/>
      <c r="Q12" s="78"/>
      <c r="R12" s="78"/>
      <c r="S12" s="78"/>
      <c r="T12" s="78"/>
      <c r="U12" s="78"/>
      <c r="V12" s="78"/>
      <c r="W12" s="78"/>
      <c r="X12" s="67"/>
      <c r="Y12" s="67"/>
      <c r="Z12" s="78"/>
    </row>
    <row r="13" spans="1:26" s="8" customFormat="1" ht="18" customHeight="1">
      <c r="A13" s="60">
        <f t="shared" si="4"/>
        <v>8</v>
      </c>
      <c r="B13" s="61"/>
      <c r="C13" s="65"/>
      <c r="D13" s="74"/>
      <c r="E13" s="91"/>
      <c r="F13" s="170"/>
      <c r="G13" s="64">
        <f t="shared" si="0"/>
      </c>
      <c r="H13" s="107">
        <f t="shared" si="1"/>
      </c>
      <c r="I13" s="63"/>
      <c r="J13" s="64">
        <f t="shared" si="2"/>
      </c>
      <c r="K13" s="107">
        <f t="shared" si="5"/>
      </c>
      <c r="L13" s="79"/>
      <c r="M13" s="64">
        <f t="shared" si="6"/>
      </c>
      <c r="N13" s="107">
        <f t="shared" si="3"/>
      </c>
      <c r="O13" s="109"/>
      <c r="P13" s="115"/>
      <c r="Q13" s="78"/>
      <c r="R13" s="78"/>
      <c r="S13" s="78"/>
      <c r="T13" s="78"/>
      <c r="U13" s="78"/>
      <c r="V13" s="78"/>
      <c r="W13" s="78"/>
      <c r="X13" s="67"/>
      <c r="Y13" s="67"/>
      <c r="Z13" s="78"/>
    </row>
    <row r="14" spans="1:26" s="8" customFormat="1" ht="18" customHeight="1">
      <c r="A14" s="60">
        <f t="shared" si="4"/>
        <v>9</v>
      </c>
      <c r="B14" s="61"/>
      <c r="C14" s="62"/>
      <c r="D14" s="74"/>
      <c r="E14" s="181"/>
      <c r="F14" s="170"/>
      <c r="G14" s="64">
        <f t="shared" si="0"/>
      </c>
      <c r="H14" s="107">
        <f t="shared" si="1"/>
      </c>
      <c r="I14" s="63"/>
      <c r="J14" s="64">
        <f t="shared" si="2"/>
      </c>
      <c r="K14" s="107">
        <f t="shared" si="5"/>
      </c>
      <c r="L14" s="79"/>
      <c r="M14" s="64">
        <f t="shared" si="6"/>
      </c>
      <c r="N14" s="107">
        <f t="shared" si="3"/>
      </c>
      <c r="O14" s="112"/>
      <c r="P14" s="109"/>
      <c r="Q14" s="78"/>
      <c r="R14" s="78"/>
      <c r="S14" s="78"/>
      <c r="T14" s="78"/>
      <c r="U14" s="78"/>
      <c r="V14" s="78"/>
      <c r="W14" s="78"/>
      <c r="X14" s="67"/>
      <c r="Y14" s="67"/>
      <c r="Z14" s="78"/>
    </row>
    <row r="15" spans="1:26" s="8" customFormat="1" ht="18" customHeight="1">
      <c r="A15" s="60">
        <f t="shared" si="4"/>
        <v>10</v>
      </c>
      <c r="B15" s="61"/>
      <c r="C15" s="62"/>
      <c r="D15" s="74"/>
      <c r="E15" s="91"/>
      <c r="F15" s="170"/>
      <c r="G15" s="64">
        <f t="shared" si="0"/>
      </c>
      <c r="H15" s="107">
        <f t="shared" si="1"/>
      </c>
      <c r="I15" s="63"/>
      <c r="J15" s="64"/>
      <c r="K15" s="107">
        <f t="shared" si="5"/>
      </c>
      <c r="L15" s="79"/>
      <c r="M15" s="64">
        <f t="shared" si="6"/>
      </c>
      <c r="N15" s="107">
        <f t="shared" si="3"/>
      </c>
      <c r="O15" s="112"/>
      <c r="P15" s="109"/>
      <c r="Q15" s="78"/>
      <c r="R15" s="78"/>
      <c r="S15" s="78"/>
      <c r="T15" s="78"/>
      <c r="U15" s="78"/>
      <c r="V15" s="78"/>
      <c r="W15" s="78"/>
      <c r="X15" s="67"/>
      <c r="Y15" s="67"/>
      <c r="Z15" s="78"/>
    </row>
    <row r="16" spans="1:26" s="8" customFormat="1" ht="18" customHeight="1">
      <c r="A16" s="60">
        <f t="shared" si="4"/>
        <v>11</v>
      </c>
      <c r="B16" s="61"/>
      <c r="C16" s="65"/>
      <c r="D16" s="74"/>
      <c r="E16" s="91"/>
      <c r="F16" s="170"/>
      <c r="G16" s="64">
        <f t="shared" si="0"/>
      </c>
      <c r="H16" s="107">
        <f t="shared" si="1"/>
      </c>
      <c r="I16" s="63"/>
      <c r="J16" s="64">
        <f t="shared" si="2"/>
      </c>
      <c r="K16" s="107">
        <f t="shared" si="5"/>
      </c>
      <c r="L16" s="79"/>
      <c r="M16" s="64">
        <f t="shared" si="6"/>
      </c>
      <c r="N16" s="107">
        <f t="shared" si="3"/>
      </c>
      <c r="O16" s="109"/>
      <c r="P16" s="114"/>
      <c r="Q16" s="78"/>
      <c r="R16" s="78"/>
      <c r="S16" s="78"/>
      <c r="T16" s="78"/>
      <c r="U16" s="78"/>
      <c r="V16" s="78"/>
      <c r="W16" s="78"/>
      <c r="X16" s="67"/>
      <c r="Y16" s="67"/>
      <c r="Z16" s="78"/>
    </row>
    <row r="17" spans="1:26" s="8" customFormat="1" ht="18" customHeight="1">
      <c r="A17" s="60">
        <f t="shared" si="4"/>
        <v>12</v>
      </c>
      <c r="B17" s="61"/>
      <c r="C17" s="65"/>
      <c r="D17" s="74"/>
      <c r="E17" s="181"/>
      <c r="F17" s="170"/>
      <c r="G17" s="64">
        <f t="shared" si="0"/>
      </c>
      <c r="H17" s="107">
        <f t="shared" si="1"/>
      </c>
      <c r="I17" s="63"/>
      <c r="J17" s="64">
        <f t="shared" si="2"/>
      </c>
      <c r="K17" s="107">
        <f t="shared" si="5"/>
      </c>
      <c r="L17" s="79"/>
      <c r="M17" s="64">
        <f t="shared" si="6"/>
      </c>
      <c r="N17" s="107">
        <f t="shared" si="3"/>
      </c>
      <c r="O17" s="112"/>
      <c r="P17" s="109"/>
      <c r="Q17" s="78"/>
      <c r="R17" s="78"/>
      <c r="S17" s="78"/>
      <c r="T17" s="78"/>
      <c r="U17" s="78"/>
      <c r="V17" s="78"/>
      <c r="W17" s="78"/>
      <c r="X17" s="67"/>
      <c r="Y17" s="67"/>
      <c r="Z17" s="78"/>
    </row>
    <row r="18" spans="1:26" s="8" customFormat="1" ht="18" customHeight="1">
      <c r="A18" s="60">
        <f t="shared" si="4"/>
        <v>13</v>
      </c>
      <c r="B18" s="61"/>
      <c r="C18" s="62"/>
      <c r="D18" s="74"/>
      <c r="E18" s="91"/>
      <c r="F18" s="170"/>
      <c r="G18" s="64">
        <f t="shared" si="0"/>
      </c>
      <c r="H18" s="107">
        <f t="shared" si="1"/>
      </c>
      <c r="I18" s="63"/>
      <c r="J18" s="64">
        <f t="shared" si="2"/>
      </c>
      <c r="K18" s="107">
        <f t="shared" si="5"/>
      </c>
      <c r="L18" s="79"/>
      <c r="M18" s="64">
        <f t="shared" si="6"/>
      </c>
      <c r="N18" s="107">
        <f>IF(COUNTIF(M18,"&gt;0"),IF(M18&lt;101,1,IF(M18&lt;127,2,IF(M18&lt;153,3,IF(M18&lt;174,4,5)))),"")</f>
      </c>
      <c r="O18" s="112"/>
      <c r="P18" s="112"/>
      <c r="Q18" s="112"/>
      <c r="R18" s="78"/>
      <c r="S18" s="78"/>
      <c r="T18" s="78"/>
      <c r="U18" s="78"/>
      <c r="V18" s="78"/>
      <c r="W18" s="78"/>
      <c r="X18" s="67"/>
      <c r="Y18" s="67"/>
      <c r="Z18" s="78"/>
    </row>
    <row r="19" spans="1:26" s="8" customFormat="1" ht="18" customHeight="1">
      <c r="A19" s="60">
        <f t="shared" si="4"/>
        <v>14</v>
      </c>
      <c r="B19" s="61"/>
      <c r="C19" s="65"/>
      <c r="D19" s="74"/>
      <c r="E19" s="181"/>
      <c r="F19" s="170"/>
      <c r="G19" s="64">
        <f t="shared" si="0"/>
      </c>
      <c r="H19" s="107">
        <f t="shared" si="1"/>
      </c>
      <c r="I19" s="63"/>
      <c r="J19" s="64">
        <f t="shared" si="2"/>
      </c>
      <c r="K19" s="107">
        <f t="shared" si="5"/>
      </c>
      <c r="L19" s="79"/>
      <c r="M19" s="64">
        <f t="shared" si="6"/>
      </c>
      <c r="N19" s="107">
        <f aca="true" t="shared" si="7" ref="N19:N82">IF(COUNTIF(M19,"&gt;0"),IF(M19&lt;101,1,IF(M19&lt;127,2,IF(M19&lt;153,3,IF(M19&lt;174,4,5)))),"")</f>
      </c>
      <c r="O19" s="112"/>
      <c r="P19" s="114"/>
      <c r="Q19" s="78"/>
      <c r="R19" s="78"/>
      <c r="S19" s="78"/>
      <c r="T19" s="78"/>
      <c r="U19" s="78"/>
      <c r="V19" s="78"/>
      <c r="W19" s="78"/>
      <c r="X19" s="67"/>
      <c r="Y19" s="67"/>
      <c r="Z19" s="78"/>
    </row>
    <row r="20" spans="1:26" s="8" customFormat="1" ht="18" customHeight="1">
      <c r="A20" s="60">
        <f t="shared" si="4"/>
        <v>15</v>
      </c>
      <c r="B20" s="61"/>
      <c r="C20" s="62"/>
      <c r="D20" s="74"/>
      <c r="E20" s="181"/>
      <c r="F20" s="170"/>
      <c r="G20" s="64">
        <f t="shared" si="0"/>
      </c>
      <c r="H20" s="107">
        <f t="shared" si="1"/>
      </c>
      <c r="I20" s="63"/>
      <c r="J20" s="64">
        <f t="shared" si="2"/>
      </c>
      <c r="K20" s="107">
        <f t="shared" si="5"/>
      </c>
      <c r="L20" s="79"/>
      <c r="M20" s="64">
        <f t="shared" si="6"/>
      </c>
      <c r="N20" s="107">
        <f t="shared" si="7"/>
      </c>
      <c r="O20" s="109"/>
      <c r="P20" s="112"/>
      <c r="Q20" s="78"/>
      <c r="R20" s="78"/>
      <c r="S20" s="78"/>
      <c r="T20" s="78"/>
      <c r="U20" s="78"/>
      <c r="V20" s="78"/>
      <c r="W20" s="78"/>
      <c r="X20" s="67"/>
      <c r="Y20" s="67"/>
      <c r="Z20" s="78"/>
    </row>
    <row r="21" spans="1:26" s="8" customFormat="1" ht="18" customHeight="1">
      <c r="A21" s="60">
        <f t="shared" si="4"/>
        <v>16</v>
      </c>
      <c r="B21" s="61"/>
      <c r="C21" s="65"/>
      <c r="D21" s="74"/>
      <c r="E21" s="181"/>
      <c r="F21" s="170"/>
      <c r="G21" s="64">
        <f t="shared" si="0"/>
      </c>
      <c r="H21" s="107">
        <f t="shared" si="1"/>
      </c>
      <c r="I21" s="63"/>
      <c r="J21" s="64">
        <f t="shared" si="2"/>
      </c>
      <c r="K21" s="107">
        <f t="shared" si="5"/>
      </c>
      <c r="L21" s="79"/>
      <c r="M21" s="64">
        <f t="shared" si="6"/>
      </c>
      <c r="N21" s="107">
        <f t="shared" si="7"/>
      </c>
      <c r="O21" s="109"/>
      <c r="P21" s="114"/>
      <c r="Q21" s="78"/>
      <c r="R21" s="78"/>
      <c r="S21" s="78"/>
      <c r="T21" s="78"/>
      <c r="U21" s="78"/>
      <c r="V21" s="78"/>
      <c r="W21" s="78"/>
      <c r="X21" s="67"/>
      <c r="Y21" s="67"/>
      <c r="Z21" s="78"/>
    </row>
    <row r="22" spans="1:26" s="8" customFormat="1" ht="18" customHeight="1">
      <c r="A22" s="60">
        <f t="shared" si="4"/>
        <v>17</v>
      </c>
      <c r="B22" s="61"/>
      <c r="C22" s="62"/>
      <c r="D22" s="74"/>
      <c r="E22" s="181"/>
      <c r="F22" s="170"/>
      <c r="G22" s="64">
        <f t="shared" si="0"/>
      </c>
      <c r="H22" s="107">
        <f t="shared" si="1"/>
      </c>
      <c r="I22" s="63"/>
      <c r="J22" s="64">
        <f t="shared" si="2"/>
      </c>
      <c r="K22" s="107">
        <f t="shared" si="5"/>
      </c>
      <c r="L22" s="79"/>
      <c r="M22" s="64">
        <f t="shared" si="6"/>
      </c>
      <c r="N22" s="107">
        <f t="shared" si="7"/>
      </c>
      <c r="O22" s="112"/>
      <c r="P22" s="114"/>
      <c r="Q22" s="78"/>
      <c r="R22" s="78"/>
      <c r="S22" s="78"/>
      <c r="T22" s="78"/>
      <c r="U22" s="78"/>
      <c r="V22" s="78"/>
      <c r="W22" s="78"/>
      <c r="X22" s="67"/>
      <c r="Y22" s="67"/>
      <c r="Z22" s="78"/>
    </row>
    <row r="23" spans="1:26" s="8" customFormat="1" ht="18" customHeight="1">
      <c r="A23" s="60">
        <f t="shared" si="4"/>
        <v>18</v>
      </c>
      <c r="B23" s="61"/>
      <c r="C23" s="65"/>
      <c r="D23" s="74"/>
      <c r="E23" s="91"/>
      <c r="F23" s="170"/>
      <c r="G23" s="64">
        <f t="shared" si="0"/>
      </c>
      <c r="H23" s="107">
        <f t="shared" si="1"/>
      </c>
      <c r="I23" s="63"/>
      <c r="J23" s="64">
        <f t="shared" si="2"/>
      </c>
      <c r="K23" s="107">
        <f t="shared" si="5"/>
      </c>
      <c r="L23" s="79"/>
      <c r="M23" s="64">
        <f t="shared" si="6"/>
      </c>
      <c r="N23" s="107">
        <f t="shared" si="7"/>
      </c>
      <c r="O23" s="112"/>
      <c r="P23" s="109"/>
      <c r="Q23" s="78"/>
      <c r="R23" s="78"/>
      <c r="S23" s="78"/>
      <c r="T23" s="78"/>
      <c r="U23" s="78"/>
      <c r="V23" s="78"/>
      <c r="W23" s="78"/>
      <c r="X23" s="67"/>
      <c r="Y23" s="67"/>
      <c r="Z23" s="78"/>
    </row>
    <row r="24" spans="1:26" s="8" customFormat="1" ht="18" customHeight="1">
      <c r="A24" s="60">
        <f t="shared" si="4"/>
        <v>19</v>
      </c>
      <c r="B24" s="61"/>
      <c r="C24" s="62"/>
      <c r="D24" s="74"/>
      <c r="E24" s="91"/>
      <c r="F24" s="170"/>
      <c r="G24" s="64">
        <f t="shared" si="0"/>
      </c>
      <c r="H24" s="107">
        <f t="shared" si="1"/>
      </c>
      <c r="I24" s="63"/>
      <c r="J24" s="64">
        <f t="shared" si="2"/>
      </c>
      <c r="K24" s="107">
        <f t="shared" si="5"/>
      </c>
      <c r="L24" s="79"/>
      <c r="M24" s="64">
        <f t="shared" si="6"/>
      </c>
      <c r="N24" s="107">
        <f t="shared" si="7"/>
      </c>
      <c r="O24" s="112"/>
      <c r="P24" s="109"/>
      <c r="Q24" s="119"/>
      <c r="R24" s="78"/>
      <c r="S24" s="78"/>
      <c r="T24" s="78"/>
      <c r="U24" s="78"/>
      <c r="V24" s="78"/>
      <c r="W24" s="78"/>
      <c r="X24" s="67"/>
      <c r="Y24" s="67"/>
      <c r="Z24" s="78"/>
    </row>
    <row r="25" spans="1:26" s="8" customFormat="1" ht="18" customHeight="1">
      <c r="A25" s="60">
        <f t="shared" si="4"/>
        <v>20</v>
      </c>
      <c r="B25" s="61"/>
      <c r="C25" s="62"/>
      <c r="D25" s="74"/>
      <c r="E25" s="181"/>
      <c r="F25" s="170"/>
      <c r="G25" s="64">
        <f t="shared" si="0"/>
      </c>
      <c r="H25" s="107">
        <f t="shared" si="1"/>
      </c>
      <c r="I25" s="63"/>
      <c r="J25" s="64">
        <f t="shared" si="2"/>
      </c>
      <c r="K25" s="107">
        <f t="shared" si="5"/>
      </c>
      <c r="L25" s="79"/>
      <c r="M25" s="64">
        <f t="shared" si="6"/>
      </c>
      <c r="N25" s="107">
        <f t="shared" si="7"/>
      </c>
      <c r="O25" s="109"/>
      <c r="P25" s="109"/>
      <c r="Q25" s="78"/>
      <c r="R25" s="78"/>
      <c r="S25" s="78"/>
      <c r="T25" s="78"/>
      <c r="U25" s="78"/>
      <c r="V25" s="78"/>
      <c r="W25" s="78"/>
      <c r="X25" s="67"/>
      <c r="Y25" s="67"/>
      <c r="Z25" s="78"/>
    </row>
    <row r="26" spans="1:26" s="8" customFormat="1" ht="18" customHeight="1">
      <c r="A26" s="60">
        <f t="shared" si="4"/>
        <v>21</v>
      </c>
      <c r="B26" s="61"/>
      <c r="C26" s="65"/>
      <c r="D26" s="74"/>
      <c r="E26" s="91"/>
      <c r="F26" s="170"/>
      <c r="G26" s="64">
        <f t="shared" si="0"/>
      </c>
      <c r="H26" s="107">
        <f t="shared" si="1"/>
      </c>
      <c r="I26" s="63"/>
      <c r="J26" s="64">
        <f t="shared" si="2"/>
      </c>
      <c r="K26" s="107">
        <f t="shared" si="5"/>
      </c>
      <c r="L26" s="79"/>
      <c r="M26" s="64">
        <f t="shared" si="6"/>
      </c>
      <c r="N26" s="107">
        <f t="shared" si="7"/>
      </c>
      <c r="O26" s="109"/>
      <c r="P26" s="114"/>
      <c r="Q26" s="78"/>
      <c r="R26" s="78"/>
      <c r="S26" s="78"/>
      <c r="T26" s="78"/>
      <c r="U26" s="78"/>
      <c r="V26" s="78"/>
      <c r="W26" s="78"/>
      <c r="X26" s="67"/>
      <c r="Y26" s="67"/>
      <c r="Z26" s="78"/>
    </row>
    <row r="27" spans="1:26" s="8" customFormat="1" ht="18" customHeight="1">
      <c r="A27" s="60">
        <f t="shared" si="4"/>
        <v>22</v>
      </c>
      <c r="B27" s="61"/>
      <c r="C27" s="65"/>
      <c r="D27" s="74"/>
      <c r="E27" s="181"/>
      <c r="F27" s="170"/>
      <c r="G27" s="64">
        <f t="shared" si="0"/>
      </c>
      <c r="H27" s="107">
        <f t="shared" si="1"/>
      </c>
      <c r="I27" s="63"/>
      <c r="J27" s="64">
        <f t="shared" si="2"/>
      </c>
      <c r="K27" s="107">
        <f t="shared" si="5"/>
      </c>
      <c r="L27" s="79"/>
      <c r="M27" s="64">
        <f t="shared" si="6"/>
      </c>
      <c r="N27" s="107">
        <f t="shared" si="7"/>
      </c>
      <c r="O27" s="112"/>
      <c r="P27" s="114"/>
      <c r="Q27" s="78"/>
      <c r="R27" s="78"/>
      <c r="S27" s="78"/>
      <c r="T27" s="78"/>
      <c r="U27" s="78"/>
      <c r="V27" s="78"/>
      <c r="W27" s="78"/>
      <c r="X27" s="67"/>
      <c r="Y27" s="67"/>
      <c r="Z27" s="78"/>
    </row>
    <row r="28" spans="1:26" s="8" customFormat="1" ht="18" customHeight="1">
      <c r="A28" s="60">
        <f t="shared" si="4"/>
        <v>23</v>
      </c>
      <c r="B28" s="61"/>
      <c r="C28" s="65"/>
      <c r="D28" s="74"/>
      <c r="E28" s="181"/>
      <c r="F28" s="170"/>
      <c r="G28" s="64">
        <f t="shared" si="0"/>
      </c>
      <c r="H28" s="107">
        <f t="shared" si="1"/>
      </c>
      <c r="I28" s="63"/>
      <c r="J28" s="64">
        <f t="shared" si="2"/>
      </c>
      <c r="K28" s="107">
        <f t="shared" si="5"/>
      </c>
      <c r="L28" s="79"/>
      <c r="M28" s="64">
        <f t="shared" si="6"/>
      </c>
      <c r="N28" s="107">
        <f t="shared" si="7"/>
      </c>
      <c r="O28" s="112"/>
      <c r="P28" s="114"/>
      <c r="Q28" s="78"/>
      <c r="R28" s="78"/>
      <c r="S28" s="78"/>
      <c r="T28" s="78"/>
      <c r="U28" s="78"/>
      <c r="V28" s="78"/>
      <c r="W28" s="78"/>
      <c r="X28" s="67"/>
      <c r="Y28" s="67"/>
      <c r="Z28" s="78"/>
    </row>
    <row r="29" spans="1:26" s="8" customFormat="1" ht="18" customHeight="1">
      <c r="A29" s="60">
        <f t="shared" si="4"/>
        <v>24</v>
      </c>
      <c r="B29" s="61"/>
      <c r="C29" s="80"/>
      <c r="D29" s="74"/>
      <c r="E29" s="91"/>
      <c r="F29" s="170"/>
      <c r="G29" s="64">
        <f>IF(COUNTIF(F29,"&gt;0"),D29+F29,"")</f>
      </c>
      <c r="H29" s="107">
        <f t="shared" si="1"/>
      </c>
      <c r="I29" s="63"/>
      <c r="J29" s="64">
        <f t="shared" si="2"/>
      </c>
      <c r="K29" s="107">
        <f t="shared" si="5"/>
      </c>
      <c r="L29" s="79"/>
      <c r="M29" s="64">
        <f t="shared" si="6"/>
      </c>
      <c r="N29" s="107">
        <f t="shared" si="7"/>
      </c>
      <c r="O29" s="112"/>
      <c r="P29" s="109"/>
      <c r="Q29" s="78"/>
      <c r="R29" s="78"/>
      <c r="S29" s="78"/>
      <c r="T29" s="78"/>
      <c r="U29" s="78"/>
      <c r="V29" s="78"/>
      <c r="W29" s="78"/>
      <c r="X29" s="67"/>
      <c r="Y29" s="67"/>
      <c r="Z29" s="78"/>
    </row>
    <row r="30" spans="1:26" s="8" customFormat="1" ht="18" customHeight="1">
      <c r="A30" s="60">
        <f t="shared" si="4"/>
        <v>25</v>
      </c>
      <c r="B30" s="61"/>
      <c r="C30" s="62"/>
      <c r="D30" s="74"/>
      <c r="E30" s="181"/>
      <c r="F30" s="170"/>
      <c r="G30" s="64">
        <f t="shared" si="0"/>
      </c>
      <c r="H30" s="107">
        <f t="shared" si="1"/>
      </c>
      <c r="I30" s="63"/>
      <c r="J30" s="64">
        <f t="shared" si="2"/>
      </c>
      <c r="K30" s="107">
        <f t="shared" si="5"/>
      </c>
      <c r="L30" s="79"/>
      <c r="M30" s="64">
        <f t="shared" si="6"/>
      </c>
      <c r="N30" s="107">
        <f t="shared" si="7"/>
      </c>
      <c r="O30" s="109"/>
      <c r="P30" s="112"/>
      <c r="Q30" s="54"/>
      <c r="R30" s="78"/>
      <c r="S30" s="78"/>
      <c r="T30" s="78"/>
      <c r="U30" s="78"/>
      <c r="V30" s="78"/>
      <c r="W30" s="78"/>
      <c r="X30" s="67"/>
      <c r="Y30" s="67"/>
      <c r="Z30" s="78"/>
    </row>
    <row r="31" spans="1:26" s="8" customFormat="1" ht="18" customHeight="1">
      <c r="A31" s="60">
        <f t="shared" si="4"/>
        <v>26</v>
      </c>
      <c r="B31" s="61"/>
      <c r="C31" s="62"/>
      <c r="D31" s="74"/>
      <c r="E31" s="181"/>
      <c r="F31" s="170"/>
      <c r="G31" s="64">
        <f t="shared" si="0"/>
      </c>
      <c r="H31" s="107">
        <f t="shared" si="1"/>
      </c>
      <c r="I31" s="63"/>
      <c r="J31" s="64">
        <f t="shared" si="2"/>
      </c>
      <c r="K31" s="107">
        <f t="shared" si="5"/>
      </c>
      <c r="L31" s="79"/>
      <c r="M31" s="64">
        <f t="shared" si="6"/>
      </c>
      <c r="N31" s="107">
        <f t="shared" si="7"/>
      </c>
      <c r="O31" s="117"/>
      <c r="P31" s="114"/>
      <c r="Q31" s="78"/>
      <c r="R31" s="78"/>
      <c r="S31" s="78"/>
      <c r="T31" s="78"/>
      <c r="U31" s="78"/>
      <c r="V31" s="78"/>
      <c r="W31" s="78"/>
      <c r="X31" s="67"/>
      <c r="Y31" s="67"/>
      <c r="Z31" s="78"/>
    </row>
    <row r="32" spans="1:26" s="8" customFormat="1" ht="18" customHeight="1">
      <c r="A32" s="60">
        <f t="shared" si="4"/>
        <v>27</v>
      </c>
      <c r="B32" s="81"/>
      <c r="C32" s="82"/>
      <c r="D32" s="74"/>
      <c r="E32" s="91"/>
      <c r="F32" s="170"/>
      <c r="G32" s="64">
        <f t="shared" si="0"/>
      </c>
      <c r="H32" s="107">
        <f t="shared" si="1"/>
      </c>
      <c r="I32" s="63"/>
      <c r="J32" s="64">
        <f t="shared" si="2"/>
      </c>
      <c r="K32" s="107">
        <f t="shared" si="5"/>
      </c>
      <c r="L32" s="79"/>
      <c r="M32" s="64">
        <f t="shared" si="6"/>
      </c>
      <c r="N32" s="107">
        <f t="shared" si="7"/>
      </c>
      <c r="O32" s="112"/>
      <c r="P32" s="112"/>
      <c r="Q32" s="78"/>
      <c r="R32" s="78"/>
      <c r="S32" s="78"/>
      <c r="T32" s="78"/>
      <c r="U32" s="78"/>
      <c r="V32" s="78"/>
      <c r="W32" s="78"/>
      <c r="X32" s="67"/>
      <c r="Y32" s="67"/>
      <c r="Z32" s="78"/>
    </row>
    <row r="33" spans="1:26" s="8" customFormat="1" ht="18" customHeight="1">
      <c r="A33" s="60">
        <f t="shared" si="4"/>
        <v>28</v>
      </c>
      <c r="B33" s="61"/>
      <c r="C33" s="62"/>
      <c r="D33" s="74"/>
      <c r="E33" s="91"/>
      <c r="F33" s="170"/>
      <c r="G33" s="64">
        <f t="shared" si="0"/>
      </c>
      <c r="H33" s="107">
        <f t="shared" si="1"/>
      </c>
      <c r="I33" s="63"/>
      <c r="J33" s="64">
        <f t="shared" si="2"/>
      </c>
      <c r="K33" s="107">
        <f t="shared" si="5"/>
      </c>
      <c r="L33" s="79"/>
      <c r="M33" s="64">
        <f t="shared" si="6"/>
      </c>
      <c r="N33" s="107">
        <f t="shared" si="7"/>
      </c>
      <c r="O33" s="112"/>
      <c r="P33" s="112"/>
      <c r="Q33" s="78"/>
      <c r="R33" s="78"/>
      <c r="S33" s="78"/>
      <c r="T33" s="78"/>
      <c r="U33" s="78"/>
      <c r="V33" s="78"/>
      <c r="W33" s="78"/>
      <c r="X33" s="67"/>
      <c r="Y33" s="67"/>
      <c r="Z33" s="78"/>
    </row>
    <row r="34" spans="1:16" s="8" customFormat="1" ht="18" customHeight="1">
      <c r="A34" s="60">
        <f t="shared" si="4"/>
        <v>29</v>
      </c>
      <c r="B34" s="61"/>
      <c r="C34" s="62"/>
      <c r="D34" s="74"/>
      <c r="E34" s="181"/>
      <c r="F34" s="170"/>
      <c r="G34" s="64">
        <f t="shared" si="0"/>
      </c>
      <c r="H34" s="107">
        <f t="shared" si="1"/>
      </c>
      <c r="I34" s="63"/>
      <c r="J34" s="64">
        <f t="shared" si="2"/>
      </c>
      <c r="K34" s="107">
        <f t="shared" si="5"/>
      </c>
      <c r="L34" s="79"/>
      <c r="M34" s="64">
        <f t="shared" si="6"/>
      </c>
      <c r="N34" s="107">
        <f t="shared" si="7"/>
      </c>
      <c r="O34" s="109"/>
      <c r="P34" s="109"/>
    </row>
    <row r="35" spans="1:16" s="8" customFormat="1" ht="18" customHeight="1">
      <c r="A35" s="60">
        <f t="shared" si="4"/>
        <v>30</v>
      </c>
      <c r="B35" s="61"/>
      <c r="C35" s="65"/>
      <c r="D35" s="74"/>
      <c r="E35" s="181"/>
      <c r="F35" s="170"/>
      <c r="G35" s="64">
        <f t="shared" si="0"/>
      </c>
      <c r="H35" s="107">
        <f t="shared" si="1"/>
      </c>
      <c r="I35" s="63"/>
      <c r="J35" s="64">
        <f t="shared" si="2"/>
      </c>
      <c r="K35" s="107">
        <f t="shared" si="5"/>
      </c>
      <c r="L35" s="79"/>
      <c r="M35" s="64">
        <f t="shared" si="6"/>
      </c>
      <c r="N35" s="107">
        <f t="shared" si="7"/>
      </c>
      <c r="O35" s="109"/>
      <c r="P35" s="112"/>
    </row>
    <row r="36" spans="1:16" s="8" customFormat="1" ht="18" customHeight="1">
      <c r="A36" s="60">
        <f t="shared" si="4"/>
        <v>31</v>
      </c>
      <c r="B36" s="61"/>
      <c r="C36" s="65"/>
      <c r="D36" s="74"/>
      <c r="E36" s="181"/>
      <c r="F36" s="170"/>
      <c r="G36" s="64">
        <f t="shared" si="0"/>
      </c>
      <c r="H36" s="107">
        <f t="shared" si="1"/>
      </c>
      <c r="I36" s="63"/>
      <c r="J36" s="64">
        <f t="shared" si="2"/>
      </c>
      <c r="K36" s="107">
        <f t="shared" si="5"/>
      </c>
      <c r="L36" s="79"/>
      <c r="M36" s="64">
        <f t="shared" si="6"/>
      </c>
      <c r="N36" s="107">
        <f t="shared" si="7"/>
      </c>
      <c r="O36" s="109"/>
      <c r="P36" s="114"/>
    </row>
    <row r="37" spans="1:16" s="8" customFormat="1" ht="18" customHeight="1">
      <c r="A37" s="60">
        <f t="shared" si="4"/>
        <v>32</v>
      </c>
      <c r="B37" s="61"/>
      <c r="C37" s="62"/>
      <c r="D37" s="74"/>
      <c r="E37" s="181"/>
      <c r="F37" s="170"/>
      <c r="G37" s="64">
        <f t="shared" si="0"/>
      </c>
      <c r="H37" s="107">
        <f t="shared" si="1"/>
      </c>
      <c r="I37" s="63"/>
      <c r="J37" s="64">
        <f t="shared" si="2"/>
      </c>
      <c r="K37" s="107">
        <f t="shared" si="5"/>
      </c>
      <c r="L37" s="79"/>
      <c r="M37" s="64">
        <f t="shared" si="6"/>
      </c>
      <c r="N37" s="107">
        <f t="shared" si="7"/>
      </c>
      <c r="O37" s="109"/>
      <c r="P37" s="114"/>
    </row>
    <row r="38" spans="1:16" s="8" customFormat="1" ht="18" customHeight="1">
      <c r="A38" s="60">
        <f t="shared" si="4"/>
        <v>33</v>
      </c>
      <c r="B38" s="61"/>
      <c r="C38" s="62"/>
      <c r="D38" s="74"/>
      <c r="E38" s="91"/>
      <c r="F38" s="170"/>
      <c r="G38" s="64">
        <f t="shared" si="0"/>
      </c>
      <c r="H38" s="107">
        <f t="shared" si="1"/>
      </c>
      <c r="I38" s="63"/>
      <c r="J38" s="64">
        <f t="shared" si="2"/>
      </c>
      <c r="K38" s="107">
        <f t="shared" si="5"/>
      </c>
      <c r="L38" s="79"/>
      <c r="M38" s="64">
        <f t="shared" si="6"/>
      </c>
      <c r="N38" s="107">
        <f t="shared" si="7"/>
      </c>
      <c r="O38" s="109"/>
      <c r="P38" s="109"/>
    </row>
    <row r="39" spans="1:16" s="8" customFormat="1" ht="18" customHeight="1">
      <c r="A39" s="60">
        <f t="shared" si="4"/>
        <v>34</v>
      </c>
      <c r="B39" s="61"/>
      <c r="C39" s="65"/>
      <c r="D39" s="74"/>
      <c r="E39" s="181"/>
      <c r="F39" s="170"/>
      <c r="G39" s="64">
        <f t="shared" si="0"/>
      </c>
      <c r="H39" s="107">
        <f t="shared" si="1"/>
      </c>
      <c r="I39" s="63"/>
      <c r="J39" s="64">
        <f t="shared" si="2"/>
      </c>
      <c r="K39" s="107">
        <f t="shared" si="5"/>
      </c>
      <c r="L39" s="79"/>
      <c r="M39" s="64">
        <f t="shared" si="6"/>
      </c>
      <c r="N39" s="107">
        <f t="shared" si="7"/>
      </c>
      <c r="O39" s="109"/>
      <c r="P39" s="114"/>
    </row>
    <row r="40" spans="1:16" s="8" customFormat="1" ht="18" customHeight="1">
      <c r="A40" s="60">
        <f t="shared" si="4"/>
        <v>35</v>
      </c>
      <c r="B40" s="61"/>
      <c r="C40" s="62"/>
      <c r="D40" s="74"/>
      <c r="E40" s="181"/>
      <c r="F40" s="170"/>
      <c r="G40" s="64">
        <f t="shared" si="0"/>
      </c>
      <c r="H40" s="107">
        <f t="shared" si="1"/>
      </c>
      <c r="I40" s="63"/>
      <c r="J40" s="64">
        <f t="shared" si="2"/>
      </c>
      <c r="K40" s="107">
        <f t="shared" si="5"/>
      </c>
      <c r="L40" s="79"/>
      <c r="M40" s="64">
        <f t="shared" si="6"/>
      </c>
      <c r="N40" s="107">
        <f t="shared" si="7"/>
      </c>
      <c r="O40" s="109"/>
      <c r="P40" s="112"/>
    </row>
    <row r="41" spans="1:17" s="8" customFormat="1" ht="18" customHeight="1">
      <c r="A41" s="60">
        <f t="shared" si="4"/>
        <v>36</v>
      </c>
      <c r="B41" s="61"/>
      <c r="C41" s="62"/>
      <c r="D41" s="74"/>
      <c r="E41" s="91"/>
      <c r="F41" s="170"/>
      <c r="G41" s="64">
        <f t="shared" si="0"/>
      </c>
      <c r="H41" s="107">
        <f t="shared" si="1"/>
      </c>
      <c r="I41" s="63"/>
      <c r="J41" s="64">
        <f t="shared" si="2"/>
      </c>
      <c r="K41" s="107">
        <f t="shared" si="5"/>
      </c>
      <c r="L41" s="79"/>
      <c r="M41" s="64">
        <f t="shared" si="6"/>
      </c>
      <c r="N41" s="107">
        <f t="shared" si="7"/>
      </c>
      <c r="O41" s="112"/>
      <c r="P41" s="109"/>
      <c r="Q41" s="66"/>
    </row>
    <row r="42" spans="1:16" s="8" customFormat="1" ht="18" customHeight="1">
      <c r="A42" s="60">
        <f t="shared" si="4"/>
        <v>37</v>
      </c>
      <c r="B42" s="61"/>
      <c r="C42" s="65"/>
      <c r="D42" s="74"/>
      <c r="E42" s="181"/>
      <c r="F42" s="170"/>
      <c r="G42" s="64">
        <f t="shared" si="0"/>
      </c>
      <c r="H42" s="107">
        <f t="shared" si="1"/>
      </c>
      <c r="I42" s="63"/>
      <c r="J42" s="64">
        <f t="shared" si="2"/>
      </c>
      <c r="K42" s="107">
        <f t="shared" si="5"/>
      </c>
      <c r="L42" s="79"/>
      <c r="M42" s="64">
        <f t="shared" si="6"/>
      </c>
      <c r="N42" s="107">
        <f t="shared" si="7"/>
      </c>
      <c r="O42" s="109"/>
      <c r="P42" s="114"/>
    </row>
    <row r="43" spans="1:16" s="8" customFormat="1" ht="18" customHeight="1">
      <c r="A43" s="60">
        <f t="shared" si="4"/>
        <v>38</v>
      </c>
      <c r="B43" s="61"/>
      <c r="C43" s="65"/>
      <c r="D43" s="74"/>
      <c r="E43" s="181"/>
      <c r="F43" s="170"/>
      <c r="G43" s="64">
        <f t="shared" si="0"/>
      </c>
      <c r="H43" s="107">
        <f t="shared" si="1"/>
      </c>
      <c r="I43" s="63"/>
      <c r="J43" s="64">
        <f t="shared" si="2"/>
      </c>
      <c r="K43" s="107">
        <f t="shared" si="5"/>
      </c>
      <c r="L43" s="79"/>
      <c r="M43" s="64">
        <f t="shared" si="6"/>
      </c>
      <c r="N43" s="107">
        <f t="shared" si="7"/>
      </c>
      <c r="O43" s="109"/>
      <c r="P43" s="109"/>
    </row>
    <row r="44" spans="1:16" s="8" customFormat="1" ht="18" customHeight="1">
      <c r="A44" s="60">
        <f t="shared" si="4"/>
        <v>39</v>
      </c>
      <c r="B44" s="61"/>
      <c r="C44" s="62"/>
      <c r="D44" s="74"/>
      <c r="E44" s="181"/>
      <c r="F44" s="170"/>
      <c r="G44" s="64">
        <f t="shared" si="0"/>
      </c>
      <c r="H44" s="107">
        <f t="shared" si="1"/>
      </c>
      <c r="I44" s="63"/>
      <c r="J44" s="64">
        <f t="shared" si="2"/>
      </c>
      <c r="K44" s="107">
        <f t="shared" si="5"/>
      </c>
      <c r="L44" s="79"/>
      <c r="M44" s="64">
        <f t="shared" si="6"/>
      </c>
      <c r="N44" s="107">
        <f t="shared" si="7"/>
      </c>
      <c r="O44" s="109"/>
      <c r="P44" s="114"/>
    </row>
    <row r="45" spans="1:16" s="8" customFormat="1" ht="18" customHeight="1">
      <c r="A45" s="60">
        <f t="shared" si="4"/>
        <v>40</v>
      </c>
      <c r="B45" s="61"/>
      <c r="C45" s="62"/>
      <c r="D45" s="74"/>
      <c r="E45" s="181"/>
      <c r="F45" s="170"/>
      <c r="G45" s="64">
        <f t="shared" si="0"/>
      </c>
      <c r="H45" s="107">
        <f t="shared" si="1"/>
      </c>
      <c r="I45" s="63"/>
      <c r="J45" s="64">
        <f t="shared" si="2"/>
      </c>
      <c r="K45" s="107">
        <f t="shared" si="5"/>
      </c>
      <c r="L45" s="79"/>
      <c r="M45" s="64">
        <f t="shared" si="6"/>
      </c>
      <c r="N45" s="107">
        <f t="shared" si="7"/>
      </c>
      <c r="O45" s="109"/>
      <c r="P45" s="109"/>
    </row>
    <row r="46" spans="1:16" s="8" customFormat="1" ht="18" customHeight="1">
      <c r="A46" s="60">
        <f t="shared" si="4"/>
        <v>41</v>
      </c>
      <c r="B46" s="61"/>
      <c r="C46" s="65"/>
      <c r="D46" s="74"/>
      <c r="E46" s="181"/>
      <c r="F46" s="170"/>
      <c r="G46" s="64">
        <f t="shared" si="0"/>
      </c>
      <c r="H46" s="107">
        <f t="shared" si="1"/>
      </c>
      <c r="I46" s="63"/>
      <c r="J46" s="64">
        <f t="shared" si="2"/>
      </c>
      <c r="K46" s="107">
        <f t="shared" si="5"/>
      </c>
      <c r="L46" s="79"/>
      <c r="M46" s="64">
        <f t="shared" si="6"/>
      </c>
      <c r="N46" s="107">
        <f t="shared" si="7"/>
      </c>
      <c r="O46" s="109"/>
      <c r="P46" s="114"/>
    </row>
    <row r="47" spans="1:16" s="8" customFormat="1" ht="18" customHeight="1">
      <c r="A47" s="60">
        <f t="shared" si="4"/>
        <v>42</v>
      </c>
      <c r="B47" s="61"/>
      <c r="C47" s="65"/>
      <c r="D47" s="74"/>
      <c r="E47" s="181"/>
      <c r="F47" s="170"/>
      <c r="G47" s="64">
        <f t="shared" si="0"/>
      </c>
      <c r="H47" s="107">
        <f t="shared" si="1"/>
      </c>
      <c r="I47" s="63"/>
      <c r="J47" s="64">
        <f t="shared" si="2"/>
      </c>
      <c r="K47" s="107">
        <f t="shared" si="5"/>
      </c>
      <c r="L47" s="79"/>
      <c r="M47" s="64">
        <f t="shared" si="6"/>
      </c>
      <c r="N47" s="107">
        <f t="shared" si="7"/>
      </c>
      <c r="O47" s="109"/>
      <c r="P47" s="114"/>
    </row>
    <row r="48" spans="1:16" s="8" customFormat="1" ht="18" customHeight="1">
      <c r="A48" s="60">
        <f t="shared" si="4"/>
        <v>43</v>
      </c>
      <c r="B48" s="61"/>
      <c r="C48" s="62"/>
      <c r="D48" s="74"/>
      <c r="E48" s="181"/>
      <c r="F48" s="170"/>
      <c r="G48" s="64">
        <f t="shared" si="0"/>
      </c>
      <c r="H48" s="107">
        <f t="shared" si="1"/>
      </c>
      <c r="I48" s="63"/>
      <c r="J48" s="64">
        <f t="shared" si="2"/>
      </c>
      <c r="K48" s="107">
        <f t="shared" si="5"/>
      </c>
      <c r="L48" s="79"/>
      <c r="M48" s="64">
        <f t="shared" si="6"/>
      </c>
      <c r="N48" s="107">
        <f t="shared" si="7"/>
      </c>
      <c r="O48" s="109"/>
      <c r="P48" s="114"/>
    </row>
    <row r="49" spans="1:16" s="8" customFormat="1" ht="18" customHeight="1">
      <c r="A49" s="60">
        <f t="shared" si="4"/>
        <v>44</v>
      </c>
      <c r="B49" s="61"/>
      <c r="C49" s="65"/>
      <c r="D49" s="74"/>
      <c r="E49" s="91"/>
      <c r="F49" s="170"/>
      <c r="G49" s="64">
        <f t="shared" si="0"/>
      </c>
      <c r="H49" s="107">
        <f t="shared" si="1"/>
      </c>
      <c r="I49" s="63"/>
      <c r="J49" s="64">
        <f t="shared" si="2"/>
      </c>
      <c r="K49" s="107">
        <f t="shared" si="5"/>
      </c>
      <c r="L49" s="79"/>
      <c r="M49" s="64">
        <f t="shared" si="6"/>
      </c>
      <c r="N49" s="107">
        <f t="shared" si="7"/>
      </c>
      <c r="O49" s="109"/>
      <c r="P49" s="119"/>
    </row>
    <row r="50" spans="1:16" s="8" customFormat="1" ht="18" customHeight="1">
      <c r="A50" s="60">
        <f t="shared" si="4"/>
        <v>45</v>
      </c>
      <c r="B50" s="61"/>
      <c r="C50" s="65"/>
      <c r="D50" s="74"/>
      <c r="E50" s="91"/>
      <c r="F50" s="170"/>
      <c r="G50" s="64">
        <f t="shared" si="0"/>
      </c>
      <c r="H50" s="107">
        <f t="shared" si="1"/>
      </c>
      <c r="I50" s="63"/>
      <c r="J50" s="64">
        <f t="shared" si="2"/>
      </c>
      <c r="K50" s="107">
        <f t="shared" si="5"/>
      </c>
      <c r="L50" s="79"/>
      <c r="M50" s="64">
        <f t="shared" si="6"/>
      </c>
      <c r="N50" s="107">
        <f t="shared" si="7"/>
      </c>
      <c r="O50" s="109"/>
      <c r="P50" s="114"/>
    </row>
    <row r="51" spans="1:16" s="8" customFormat="1" ht="18" customHeight="1">
      <c r="A51" s="60">
        <f t="shared" si="4"/>
        <v>46</v>
      </c>
      <c r="B51" s="61"/>
      <c r="C51" s="62"/>
      <c r="D51" s="74"/>
      <c r="E51" s="91"/>
      <c r="F51" s="170"/>
      <c r="G51" s="64">
        <f t="shared" si="0"/>
      </c>
      <c r="H51" s="107">
        <f t="shared" si="1"/>
      </c>
      <c r="I51" s="63"/>
      <c r="J51" s="64">
        <f t="shared" si="2"/>
      </c>
      <c r="K51" s="107">
        <f t="shared" si="5"/>
      </c>
      <c r="L51" s="79"/>
      <c r="M51" s="64">
        <f t="shared" si="6"/>
      </c>
      <c r="N51" s="107">
        <f t="shared" si="7"/>
      </c>
      <c r="O51" s="112"/>
      <c r="P51" s="114"/>
    </row>
    <row r="52" spans="1:16" s="8" customFormat="1" ht="18" customHeight="1">
      <c r="A52" s="60">
        <f t="shared" si="4"/>
        <v>47</v>
      </c>
      <c r="B52" s="61"/>
      <c r="C52" s="62"/>
      <c r="D52" s="74"/>
      <c r="E52" s="181"/>
      <c r="F52" s="170"/>
      <c r="G52" s="64">
        <f t="shared" si="0"/>
      </c>
      <c r="H52" s="107">
        <f t="shared" si="1"/>
      </c>
      <c r="I52" s="63"/>
      <c r="J52" s="64">
        <f t="shared" si="2"/>
      </c>
      <c r="K52" s="107">
        <f t="shared" si="5"/>
      </c>
      <c r="L52" s="79"/>
      <c r="M52" s="64">
        <f t="shared" si="6"/>
      </c>
      <c r="N52" s="107">
        <f t="shared" si="7"/>
      </c>
      <c r="O52" s="109"/>
      <c r="P52" s="112"/>
    </row>
    <row r="53" spans="1:16" s="8" customFormat="1" ht="18" customHeight="1">
      <c r="A53" s="60">
        <f t="shared" si="4"/>
        <v>48</v>
      </c>
      <c r="B53" s="61"/>
      <c r="C53" s="65"/>
      <c r="D53" s="74"/>
      <c r="E53" s="91"/>
      <c r="F53" s="170"/>
      <c r="G53" s="64">
        <f t="shared" si="0"/>
      </c>
      <c r="H53" s="107">
        <f t="shared" si="1"/>
      </c>
      <c r="I53" s="63"/>
      <c r="J53" s="64">
        <f t="shared" si="2"/>
      </c>
      <c r="K53" s="107">
        <f t="shared" si="5"/>
      </c>
      <c r="L53" s="79"/>
      <c r="M53" s="64">
        <f t="shared" si="6"/>
      </c>
      <c r="N53" s="107">
        <f t="shared" si="7"/>
      </c>
      <c r="O53" s="112"/>
      <c r="P53" s="114"/>
    </row>
    <row r="54" spans="1:17" s="8" customFormat="1" ht="18" customHeight="1">
      <c r="A54" s="60">
        <f t="shared" si="4"/>
        <v>49</v>
      </c>
      <c r="B54" s="61"/>
      <c r="C54" s="62"/>
      <c r="D54" s="74"/>
      <c r="E54" s="91"/>
      <c r="F54" s="170"/>
      <c r="G54" s="64">
        <f t="shared" si="0"/>
      </c>
      <c r="H54" s="107">
        <f t="shared" si="1"/>
      </c>
      <c r="I54" s="63"/>
      <c r="J54" s="64">
        <f t="shared" si="2"/>
      </c>
      <c r="K54" s="107">
        <f t="shared" si="5"/>
      </c>
      <c r="L54" s="79"/>
      <c r="M54" s="64">
        <f>IF(COUNTIF(L54,"&gt;0"),D54+L54,"")</f>
      </c>
      <c r="N54" s="107">
        <f t="shared" si="7"/>
      </c>
      <c r="O54" s="109"/>
      <c r="P54" s="109"/>
      <c r="Q54" s="109"/>
    </row>
    <row r="55" spans="1:16" s="8" customFormat="1" ht="18" customHeight="1">
      <c r="A55" s="60">
        <f t="shared" si="4"/>
        <v>50</v>
      </c>
      <c r="B55" s="61"/>
      <c r="C55" s="65"/>
      <c r="D55" s="74"/>
      <c r="E55" s="181"/>
      <c r="F55" s="170"/>
      <c r="G55" s="64">
        <f t="shared" si="0"/>
      </c>
      <c r="H55" s="107">
        <f t="shared" si="1"/>
      </c>
      <c r="I55" s="63"/>
      <c r="J55" s="64">
        <f t="shared" si="2"/>
      </c>
      <c r="K55" s="107">
        <f t="shared" si="5"/>
      </c>
      <c r="L55" s="79"/>
      <c r="M55" s="64">
        <f t="shared" si="6"/>
      </c>
      <c r="N55" s="107">
        <f t="shared" si="7"/>
      </c>
      <c r="O55" s="109"/>
      <c r="P55" s="109"/>
    </row>
    <row r="56" spans="1:16" s="8" customFormat="1" ht="18" customHeight="1">
      <c r="A56" s="60">
        <f t="shared" si="4"/>
        <v>51</v>
      </c>
      <c r="B56" s="61"/>
      <c r="C56" s="62"/>
      <c r="D56" s="74"/>
      <c r="E56" s="91"/>
      <c r="F56" s="170"/>
      <c r="G56" s="64">
        <f t="shared" si="0"/>
      </c>
      <c r="H56" s="107">
        <f t="shared" si="1"/>
      </c>
      <c r="I56" s="63"/>
      <c r="J56" s="64">
        <f t="shared" si="2"/>
      </c>
      <c r="K56" s="107">
        <f t="shared" si="5"/>
      </c>
      <c r="L56" s="79"/>
      <c r="M56" s="64">
        <f t="shared" si="6"/>
      </c>
      <c r="N56" s="107">
        <f t="shared" si="7"/>
      </c>
      <c r="O56" s="112"/>
      <c r="P56" s="109"/>
    </row>
    <row r="57" spans="1:17" s="8" customFormat="1" ht="18" customHeight="1">
      <c r="A57" s="60">
        <f t="shared" si="4"/>
        <v>52</v>
      </c>
      <c r="B57" s="61"/>
      <c r="C57" s="62"/>
      <c r="D57" s="74"/>
      <c r="E57" s="91"/>
      <c r="F57" s="170"/>
      <c r="G57" s="64">
        <f t="shared" si="0"/>
      </c>
      <c r="H57" s="107">
        <f t="shared" si="1"/>
      </c>
      <c r="I57" s="63"/>
      <c r="J57" s="64">
        <f t="shared" si="2"/>
      </c>
      <c r="K57" s="107">
        <f t="shared" si="5"/>
      </c>
      <c r="L57" s="79"/>
      <c r="M57" s="64">
        <f t="shared" si="6"/>
      </c>
      <c r="N57" s="107">
        <f t="shared" si="7"/>
      </c>
      <c r="O57" s="112"/>
      <c r="P57" s="114"/>
      <c r="Q57" s="14"/>
    </row>
    <row r="58" spans="1:16" s="8" customFormat="1" ht="18" customHeight="1">
      <c r="A58" s="60">
        <f t="shared" si="4"/>
        <v>53</v>
      </c>
      <c r="B58" s="61"/>
      <c r="C58" s="62"/>
      <c r="D58" s="74"/>
      <c r="E58" s="91"/>
      <c r="F58" s="170"/>
      <c r="G58" s="64">
        <f t="shared" si="0"/>
      </c>
      <c r="H58" s="107">
        <f t="shared" si="1"/>
      </c>
      <c r="I58" s="63"/>
      <c r="J58" s="64">
        <f t="shared" si="2"/>
      </c>
      <c r="K58" s="107">
        <f t="shared" si="5"/>
      </c>
      <c r="L58" s="79"/>
      <c r="M58" s="64">
        <f t="shared" si="6"/>
      </c>
      <c r="N58" s="107">
        <f t="shared" si="7"/>
      </c>
      <c r="O58" s="109"/>
      <c r="P58" s="109"/>
    </row>
    <row r="59" spans="1:16" s="8" customFormat="1" ht="18" customHeight="1">
      <c r="A59" s="60">
        <f t="shared" si="4"/>
        <v>54</v>
      </c>
      <c r="B59" s="61"/>
      <c r="C59" s="62"/>
      <c r="D59" s="74"/>
      <c r="E59" s="91"/>
      <c r="F59" s="170"/>
      <c r="G59" s="64">
        <f t="shared" si="0"/>
      </c>
      <c r="H59" s="107">
        <f t="shared" si="1"/>
      </c>
      <c r="I59" s="63"/>
      <c r="J59" s="64">
        <f t="shared" si="2"/>
      </c>
      <c r="K59" s="107">
        <f t="shared" si="5"/>
      </c>
      <c r="L59" s="79"/>
      <c r="M59" s="64">
        <f t="shared" si="6"/>
      </c>
      <c r="N59" s="107">
        <f t="shared" si="7"/>
      </c>
      <c r="O59" s="112"/>
      <c r="P59" s="114"/>
    </row>
    <row r="60" spans="1:17" s="8" customFormat="1" ht="18" customHeight="1">
      <c r="A60" s="60">
        <f t="shared" si="4"/>
        <v>55</v>
      </c>
      <c r="B60" s="61"/>
      <c r="C60" s="65"/>
      <c r="D60" s="74"/>
      <c r="E60" s="91"/>
      <c r="F60" s="200"/>
      <c r="G60" s="64">
        <f t="shared" si="0"/>
      </c>
      <c r="H60" s="107">
        <f t="shared" si="1"/>
      </c>
      <c r="I60" s="63"/>
      <c r="J60" s="64">
        <f t="shared" si="2"/>
      </c>
      <c r="K60" s="107">
        <f t="shared" si="5"/>
      </c>
      <c r="L60" s="79"/>
      <c r="M60" s="64">
        <f t="shared" si="6"/>
      </c>
      <c r="N60" s="107">
        <f t="shared" si="7"/>
      </c>
      <c r="O60" s="109"/>
      <c r="P60" s="119"/>
      <c r="Q60" s="109"/>
    </row>
    <row r="61" spans="1:16" s="8" customFormat="1" ht="18" customHeight="1">
      <c r="A61" s="60">
        <f t="shared" si="4"/>
        <v>56</v>
      </c>
      <c r="B61" s="61"/>
      <c r="C61" s="65"/>
      <c r="D61" s="74"/>
      <c r="E61" s="91"/>
      <c r="F61" s="170"/>
      <c r="G61" s="64">
        <f t="shared" si="0"/>
      </c>
      <c r="H61" s="107">
        <f t="shared" si="1"/>
      </c>
      <c r="I61" s="63"/>
      <c r="J61" s="64">
        <f t="shared" si="2"/>
      </c>
      <c r="K61" s="107">
        <f t="shared" si="5"/>
      </c>
      <c r="L61" s="79"/>
      <c r="M61" s="64">
        <f t="shared" si="6"/>
      </c>
      <c r="N61" s="107">
        <f t="shared" si="7"/>
      </c>
      <c r="O61" s="112"/>
      <c r="P61" s="109"/>
    </row>
    <row r="62" spans="1:16" s="8" customFormat="1" ht="18" customHeight="1">
      <c r="A62" s="60">
        <f t="shared" si="4"/>
        <v>57</v>
      </c>
      <c r="B62" s="61"/>
      <c r="C62" s="62"/>
      <c r="D62" s="74"/>
      <c r="E62" s="181"/>
      <c r="F62" s="170"/>
      <c r="G62" s="64">
        <f t="shared" si="0"/>
      </c>
      <c r="H62" s="107">
        <f t="shared" si="1"/>
      </c>
      <c r="I62" s="63"/>
      <c r="J62" s="64"/>
      <c r="K62" s="107">
        <f t="shared" si="5"/>
      </c>
      <c r="L62" s="79"/>
      <c r="M62" s="64">
        <f t="shared" si="6"/>
      </c>
      <c r="N62" s="107">
        <f t="shared" si="7"/>
      </c>
      <c r="O62" s="112"/>
      <c r="P62" s="109"/>
    </row>
    <row r="63" spans="1:16" s="8" customFormat="1" ht="18" customHeight="1">
      <c r="A63" s="60">
        <f t="shared" si="4"/>
        <v>58</v>
      </c>
      <c r="B63" s="61"/>
      <c r="C63" s="65"/>
      <c r="D63" s="74"/>
      <c r="E63" s="91"/>
      <c r="F63" s="170"/>
      <c r="G63" s="64">
        <f t="shared" si="0"/>
      </c>
      <c r="H63" s="107">
        <f t="shared" si="1"/>
      </c>
      <c r="I63" s="63"/>
      <c r="J63" s="64">
        <f t="shared" si="2"/>
      </c>
      <c r="K63" s="107">
        <f t="shared" si="5"/>
      </c>
      <c r="L63" s="79"/>
      <c r="M63" s="64">
        <f t="shared" si="6"/>
      </c>
      <c r="N63" s="107">
        <f t="shared" si="7"/>
      </c>
      <c r="O63" s="119"/>
      <c r="P63" s="116"/>
    </row>
    <row r="64" spans="1:16" s="8" customFormat="1" ht="18" customHeight="1">
      <c r="A64" s="60">
        <f t="shared" si="4"/>
        <v>59</v>
      </c>
      <c r="B64" s="81"/>
      <c r="C64" s="82"/>
      <c r="D64" s="74"/>
      <c r="E64" s="91"/>
      <c r="F64" s="170"/>
      <c r="G64" s="64">
        <f t="shared" si="0"/>
      </c>
      <c r="H64" s="107">
        <f t="shared" si="1"/>
      </c>
      <c r="I64" s="63"/>
      <c r="J64" s="64">
        <f t="shared" si="2"/>
      </c>
      <c r="K64" s="107">
        <f t="shared" si="5"/>
      </c>
      <c r="L64" s="79"/>
      <c r="M64" s="64">
        <f t="shared" si="6"/>
      </c>
      <c r="N64" s="107">
        <f t="shared" si="7"/>
      </c>
      <c r="O64" s="109"/>
      <c r="P64" s="112"/>
    </row>
    <row r="65" spans="1:16" s="8" customFormat="1" ht="18" customHeight="1">
      <c r="A65" s="60">
        <f t="shared" si="4"/>
        <v>60</v>
      </c>
      <c r="B65" s="61"/>
      <c r="C65" s="65"/>
      <c r="D65" s="74"/>
      <c r="E65" s="181"/>
      <c r="F65" s="170"/>
      <c r="G65" s="64">
        <f t="shared" si="0"/>
      </c>
      <c r="H65" s="107">
        <f t="shared" si="1"/>
      </c>
      <c r="I65" s="63"/>
      <c r="J65" s="64">
        <f t="shared" si="2"/>
      </c>
      <c r="K65" s="107">
        <f t="shared" si="5"/>
      </c>
      <c r="L65" s="79"/>
      <c r="M65" s="64">
        <f t="shared" si="6"/>
      </c>
      <c r="N65" s="107">
        <f t="shared" si="7"/>
      </c>
      <c r="O65" s="112"/>
      <c r="P65" s="114"/>
    </row>
    <row r="66" spans="1:19" s="8" customFormat="1" ht="18" customHeight="1">
      <c r="A66" s="60">
        <f t="shared" si="4"/>
        <v>61</v>
      </c>
      <c r="B66" s="61"/>
      <c r="C66" s="65"/>
      <c r="D66" s="74"/>
      <c r="E66" s="181"/>
      <c r="F66" s="170"/>
      <c r="G66" s="64">
        <f t="shared" si="0"/>
      </c>
      <c r="H66" s="107">
        <f t="shared" si="1"/>
      </c>
      <c r="I66" s="63"/>
      <c r="J66" s="64">
        <f t="shared" si="2"/>
      </c>
      <c r="K66" s="107">
        <f t="shared" si="5"/>
      </c>
      <c r="L66" s="79"/>
      <c r="M66" s="64">
        <f t="shared" si="6"/>
      </c>
      <c r="N66" s="107">
        <f t="shared" si="7"/>
      </c>
      <c r="O66" s="109"/>
      <c r="P66" s="114"/>
      <c r="Q66" s="54"/>
      <c r="R66" s="54"/>
      <c r="S66" s="54"/>
    </row>
    <row r="67" spans="1:16" s="8" customFormat="1" ht="18" customHeight="1">
      <c r="A67" s="60">
        <f t="shared" si="4"/>
        <v>62</v>
      </c>
      <c r="B67" s="81"/>
      <c r="C67" s="82"/>
      <c r="D67" s="74"/>
      <c r="E67" s="91"/>
      <c r="F67" s="170"/>
      <c r="G67" s="64">
        <f t="shared" si="0"/>
      </c>
      <c r="H67" s="107">
        <f t="shared" si="1"/>
      </c>
      <c r="I67" s="63"/>
      <c r="J67" s="64">
        <f t="shared" si="2"/>
      </c>
      <c r="K67" s="107">
        <f t="shared" si="5"/>
      </c>
      <c r="L67" s="79"/>
      <c r="M67" s="64">
        <f t="shared" si="6"/>
      </c>
      <c r="N67" s="107">
        <f t="shared" si="7"/>
      </c>
      <c r="O67" s="112"/>
      <c r="P67" s="114"/>
    </row>
    <row r="68" spans="1:16" s="8" customFormat="1" ht="18" customHeight="1">
      <c r="A68" s="60">
        <f t="shared" si="4"/>
        <v>63</v>
      </c>
      <c r="B68" s="61"/>
      <c r="C68" s="90"/>
      <c r="D68" s="74"/>
      <c r="E68" s="181"/>
      <c r="F68" s="170"/>
      <c r="G68" s="64">
        <f t="shared" si="0"/>
      </c>
      <c r="H68" s="107">
        <f t="shared" si="1"/>
      </c>
      <c r="I68" s="63"/>
      <c r="J68" s="64">
        <f t="shared" si="2"/>
      </c>
      <c r="K68" s="107">
        <f t="shared" si="5"/>
      </c>
      <c r="L68" s="79"/>
      <c r="M68" s="64">
        <f t="shared" si="6"/>
      </c>
      <c r="N68" s="107">
        <f t="shared" si="7"/>
      </c>
      <c r="O68" s="109"/>
      <c r="P68" s="112"/>
    </row>
    <row r="69" spans="1:16" s="8" customFormat="1" ht="18" customHeight="1">
      <c r="A69" s="60">
        <f t="shared" si="4"/>
        <v>64</v>
      </c>
      <c r="B69" s="61"/>
      <c r="C69" s="61"/>
      <c r="D69" s="74"/>
      <c r="E69" s="91"/>
      <c r="F69" s="170"/>
      <c r="G69" s="64">
        <f t="shared" si="0"/>
      </c>
      <c r="H69" s="107">
        <f t="shared" si="1"/>
      </c>
      <c r="I69" s="63"/>
      <c r="J69" s="64">
        <f t="shared" si="2"/>
      </c>
      <c r="K69" s="107">
        <f t="shared" si="5"/>
      </c>
      <c r="L69" s="79"/>
      <c r="M69" s="64">
        <f t="shared" si="6"/>
      </c>
      <c r="N69" s="107">
        <f t="shared" si="7"/>
      </c>
      <c r="O69" s="112"/>
      <c r="P69" s="114"/>
    </row>
    <row r="70" spans="1:16" s="8" customFormat="1" ht="18" customHeight="1">
      <c r="A70" s="60">
        <f t="shared" si="4"/>
        <v>65</v>
      </c>
      <c r="B70" s="61"/>
      <c r="C70" s="90"/>
      <c r="D70" s="74"/>
      <c r="E70" s="91"/>
      <c r="F70" s="170"/>
      <c r="G70" s="64">
        <f aca="true" t="shared" si="8" ref="G70:G85">IF(COUNTIF(F70,"&gt;0"),D70+F70,"")</f>
      </c>
      <c r="H70" s="107">
        <f aca="true" t="shared" si="9" ref="H70:H85">IF(COUNTIF(G70,"&gt;0"),IF(G70&lt;101,1,IF(G70&lt;127,2,IF(G70&lt;153,3,IF(G70&lt;174,4,5)))),"")</f>
      </c>
      <c r="I70" s="63"/>
      <c r="J70" s="64">
        <f aca="true" t="shared" si="10" ref="J70:J87">IF(COUNTIF(I70,"&gt;0"),D70+I70,"")</f>
      </c>
      <c r="K70" s="107">
        <f t="shared" si="5"/>
      </c>
      <c r="L70" s="79"/>
      <c r="M70" s="64">
        <f t="shared" si="6"/>
      </c>
      <c r="N70" s="107">
        <f t="shared" si="7"/>
      </c>
      <c r="O70" s="112"/>
      <c r="P70" s="112"/>
    </row>
    <row r="71" spans="1:16" s="8" customFormat="1" ht="18" customHeight="1">
      <c r="A71" s="60">
        <f aca="true" t="shared" si="11" ref="A71:A86">A70+1</f>
        <v>66</v>
      </c>
      <c r="B71" s="61"/>
      <c r="C71" s="61"/>
      <c r="D71" s="74"/>
      <c r="E71" s="91"/>
      <c r="F71" s="170"/>
      <c r="G71" s="64">
        <f t="shared" si="8"/>
      </c>
      <c r="H71" s="107">
        <f t="shared" si="9"/>
      </c>
      <c r="I71" s="63"/>
      <c r="J71" s="64">
        <f t="shared" si="10"/>
      </c>
      <c r="K71" s="107">
        <f t="shared" si="5"/>
      </c>
      <c r="L71" s="79"/>
      <c r="M71" s="64">
        <f t="shared" si="6"/>
      </c>
      <c r="N71" s="107">
        <f t="shared" si="7"/>
      </c>
      <c r="O71" s="112"/>
      <c r="P71" s="109"/>
    </row>
    <row r="72" spans="1:16" s="8" customFormat="1" ht="18" customHeight="1">
      <c r="A72" s="60">
        <f t="shared" si="11"/>
        <v>67</v>
      </c>
      <c r="B72" s="61"/>
      <c r="C72" s="90"/>
      <c r="D72" s="74"/>
      <c r="E72" s="91"/>
      <c r="F72" s="170"/>
      <c r="G72" s="64">
        <f t="shared" si="8"/>
      </c>
      <c r="H72" s="107">
        <f t="shared" si="9"/>
      </c>
      <c r="I72" s="63"/>
      <c r="J72" s="64">
        <f t="shared" si="10"/>
      </c>
      <c r="K72" s="107">
        <f aca="true" t="shared" si="12" ref="K72:K80">IF(COUNTIF(J72,"&gt;0"),IF(J72&lt;101,1,IF(J72&lt;127,2,IF(J72&lt;153,3,IF(J72&lt;174,4,5)))),"")</f>
      </c>
      <c r="L72" s="79"/>
      <c r="M72" s="64">
        <f aca="true" t="shared" si="13" ref="M72:M84">IF(COUNTIF(L72,"&gt;0"),D72+L72,"")</f>
      </c>
      <c r="N72" s="107">
        <f t="shared" si="7"/>
      </c>
      <c r="O72" s="109"/>
      <c r="P72" s="109"/>
    </row>
    <row r="73" spans="1:17" s="8" customFormat="1" ht="18" customHeight="1">
      <c r="A73" s="60">
        <f t="shared" si="11"/>
        <v>68</v>
      </c>
      <c r="B73" s="61"/>
      <c r="C73" s="90"/>
      <c r="D73" s="74"/>
      <c r="E73" s="91"/>
      <c r="F73" s="170"/>
      <c r="G73" s="64">
        <f t="shared" si="8"/>
      </c>
      <c r="H73" s="107">
        <f t="shared" si="9"/>
      </c>
      <c r="I73" s="63"/>
      <c r="J73" s="64">
        <f t="shared" si="10"/>
      </c>
      <c r="K73" s="107">
        <f t="shared" si="12"/>
      </c>
      <c r="L73" s="79"/>
      <c r="M73" s="64">
        <f>IF(COUNTIF(L73,"&gt;0"),D73+L73,"")</f>
      </c>
      <c r="N73" s="107">
        <f t="shared" si="7"/>
      </c>
      <c r="O73" s="109"/>
      <c r="P73" s="109"/>
      <c r="Q73" s="109"/>
    </row>
    <row r="74" spans="1:16" s="8" customFormat="1" ht="18" customHeight="1">
      <c r="A74" s="60">
        <f t="shared" si="11"/>
        <v>69</v>
      </c>
      <c r="B74" s="61"/>
      <c r="C74" s="65"/>
      <c r="D74" s="74"/>
      <c r="E74" s="91"/>
      <c r="F74" s="170"/>
      <c r="G74" s="64">
        <f t="shared" si="8"/>
      </c>
      <c r="H74" s="107">
        <f t="shared" si="9"/>
      </c>
      <c r="I74" s="63"/>
      <c r="J74" s="64">
        <f t="shared" si="10"/>
      </c>
      <c r="K74" s="107">
        <f t="shared" si="12"/>
      </c>
      <c r="L74" s="79"/>
      <c r="M74" s="64">
        <f t="shared" si="13"/>
      </c>
      <c r="N74" s="107">
        <f t="shared" si="7"/>
      </c>
      <c r="O74" s="109"/>
      <c r="P74" s="112"/>
    </row>
    <row r="75" spans="1:16" s="8" customFormat="1" ht="18" customHeight="1">
      <c r="A75" s="60">
        <f t="shared" si="11"/>
        <v>70</v>
      </c>
      <c r="B75" s="61"/>
      <c r="C75" s="65"/>
      <c r="D75" s="74"/>
      <c r="E75" s="181"/>
      <c r="F75" s="170"/>
      <c r="G75" s="64">
        <f t="shared" si="8"/>
      </c>
      <c r="H75" s="107">
        <f t="shared" si="9"/>
      </c>
      <c r="I75" s="63"/>
      <c r="J75" s="64">
        <f t="shared" si="10"/>
      </c>
      <c r="K75" s="107">
        <f t="shared" si="12"/>
      </c>
      <c r="L75" s="79"/>
      <c r="M75" s="64">
        <f t="shared" si="13"/>
      </c>
      <c r="N75" s="107">
        <f t="shared" si="7"/>
      </c>
      <c r="O75" s="112"/>
      <c r="P75" s="114"/>
    </row>
    <row r="76" spans="1:16" s="8" customFormat="1" ht="18" customHeight="1">
      <c r="A76" s="60">
        <f t="shared" si="11"/>
        <v>71</v>
      </c>
      <c r="B76" s="61"/>
      <c r="C76" s="65"/>
      <c r="D76" s="74"/>
      <c r="E76" s="91"/>
      <c r="F76" s="170"/>
      <c r="G76" s="64">
        <f t="shared" si="8"/>
      </c>
      <c r="H76" s="107">
        <f t="shared" si="9"/>
      </c>
      <c r="I76" s="63"/>
      <c r="J76" s="64">
        <f t="shared" si="10"/>
      </c>
      <c r="K76" s="107">
        <f t="shared" si="12"/>
      </c>
      <c r="L76" s="79"/>
      <c r="M76" s="64">
        <f t="shared" si="13"/>
      </c>
      <c r="N76" s="107">
        <f t="shared" si="7"/>
      </c>
      <c r="O76" s="109"/>
      <c r="P76" s="119"/>
    </row>
    <row r="77" spans="1:16" s="8" customFormat="1" ht="18" customHeight="1">
      <c r="A77" s="60">
        <f t="shared" si="11"/>
        <v>72</v>
      </c>
      <c r="B77" s="81"/>
      <c r="C77" s="82"/>
      <c r="D77" s="74"/>
      <c r="E77" s="181"/>
      <c r="F77" s="170"/>
      <c r="G77" s="64">
        <f t="shared" si="8"/>
      </c>
      <c r="H77" s="107">
        <f t="shared" si="9"/>
      </c>
      <c r="I77" s="63"/>
      <c r="J77" s="64">
        <f t="shared" si="10"/>
      </c>
      <c r="K77" s="107">
        <f t="shared" si="12"/>
      </c>
      <c r="L77" s="79"/>
      <c r="M77" s="64">
        <f t="shared" si="13"/>
      </c>
      <c r="N77" s="107">
        <f t="shared" si="7"/>
      </c>
      <c r="O77" s="112"/>
      <c r="P77" s="112"/>
    </row>
    <row r="78" spans="1:16" s="8" customFormat="1" ht="18" customHeight="1">
      <c r="A78" s="60">
        <f t="shared" si="11"/>
        <v>73</v>
      </c>
      <c r="B78" s="61"/>
      <c r="C78" s="62"/>
      <c r="D78" s="74"/>
      <c r="E78" s="91"/>
      <c r="F78" s="170"/>
      <c r="G78" s="64">
        <f t="shared" si="8"/>
      </c>
      <c r="H78" s="107">
        <f t="shared" si="9"/>
      </c>
      <c r="I78" s="63"/>
      <c r="J78" s="64">
        <f t="shared" si="10"/>
      </c>
      <c r="K78" s="107">
        <f t="shared" si="12"/>
      </c>
      <c r="L78" s="79"/>
      <c r="M78" s="64">
        <f t="shared" si="13"/>
      </c>
      <c r="N78" s="107">
        <f t="shared" si="7"/>
      </c>
      <c r="O78" s="109"/>
      <c r="P78" s="112"/>
    </row>
    <row r="79" spans="1:16" s="8" customFormat="1" ht="18" customHeight="1">
      <c r="A79" s="60">
        <f t="shared" si="11"/>
        <v>74</v>
      </c>
      <c r="B79" s="61"/>
      <c r="C79" s="62"/>
      <c r="D79" s="74"/>
      <c r="E79" s="181"/>
      <c r="F79" s="170"/>
      <c r="G79" s="64">
        <f t="shared" si="8"/>
      </c>
      <c r="H79" s="107">
        <f t="shared" si="9"/>
      </c>
      <c r="I79" s="63"/>
      <c r="J79" s="64">
        <f t="shared" si="10"/>
      </c>
      <c r="K79" s="107">
        <f t="shared" si="12"/>
      </c>
      <c r="L79" s="79"/>
      <c r="M79" s="64">
        <f t="shared" si="13"/>
      </c>
      <c r="N79" s="107">
        <f t="shared" si="7"/>
      </c>
      <c r="O79" s="112"/>
      <c r="P79" s="114"/>
    </row>
    <row r="80" spans="1:16" s="8" customFormat="1" ht="18" customHeight="1">
      <c r="A80" s="60">
        <f t="shared" si="11"/>
        <v>75</v>
      </c>
      <c r="B80" s="61"/>
      <c r="C80" s="65"/>
      <c r="D80" s="74"/>
      <c r="E80" s="91"/>
      <c r="F80" s="170"/>
      <c r="G80" s="64">
        <f t="shared" si="8"/>
      </c>
      <c r="H80" s="107">
        <f t="shared" si="9"/>
      </c>
      <c r="I80" s="63"/>
      <c r="J80" s="64">
        <f t="shared" si="10"/>
      </c>
      <c r="K80" s="107">
        <f t="shared" si="12"/>
      </c>
      <c r="L80" s="79"/>
      <c r="M80" s="64">
        <f t="shared" si="13"/>
      </c>
      <c r="N80" s="107">
        <f t="shared" si="7"/>
      </c>
      <c r="O80" s="109"/>
      <c r="P80" s="114"/>
    </row>
    <row r="81" spans="1:16" s="8" customFormat="1" ht="18" customHeight="1">
      <c r="A81" s="60">
        <f t="shared" si="11"/>
        <v>76</v>
      </c>
      <c r="B81" s="61"/>
      <c r="C81" s="80"/>
      <c r="D81" s="74"/>
      <c r="E81" s="91"/>
      <c r="F81" s="170"/>
      <c r="G81" s="64">
        <f t="shared" si="8"/>
      </c>
      <c r="H81" s="107">
        <f t="shared" si="9"/>
      </c>
      <c r="I81" s="63"/>
      <c r="J81" s="64">
        <f t="shared" si="10"/>
      </c>
      <c r="K81" s="107">
        <f aca="true" t="shared" si="14" ref="K81:K89">IF(COUNTIF(J81,"&gt;0"),IF(J81&lt;101,1,IF(J81&lt;127,2,IF(J81&lt;153,3,IF(J81&lt;174,4,5)))),"")</f>
      </c>
      <c r="L81" s="79"/>
      <c r="M81" s="64">
        <f t="shared" si="13"/>
      </c>
      <c r="N81" s="107">
        <f t="shared" si="7"/>
      </c>
      <c r="O81" s="112"/>
      <c r="P81" s="109"/>
    </row>
    <row r="82" spans="1:16" s="8" customFormat="1" ht="18" customHeight="1">
      <c r="A82" s="60">
        <f t="shared" si="11"/>
        <v>77</v>
      </c>
      <c r="B82" s="61"/>
      <c r="C82" s="62"/>
      <c r="D82" s="74"/>
      <c r="E82" s="181"/>
      <c r="F82" s="170"/>
      <c r="G82" s="64">
        <f t="shared" si="8"/>
      </c>
      <c r="H82" s="107">
        <f t="shared" si="9"/>
      </c>
      <c r="I82" s="63"/>
      <c r="J82" s="64">
        <f t="shared" si="10"/>
      </c>
      <c r="K82" s="107">
        <f t="shared" si="14"/>
      </c>
      <c r="L82" s="79"/>
      <c r="M82" s="64">
        <f t="shared" si="13"/>
      </c>
      <c r="N82" s="107">
        <f t="shared" si="7"/>
      </c>
      <c r="O82" s="112"/>
      <c r="P82" s="114"/>
    </row>
    <row r="83" spans="1:16" s="8" customFormat="1" ht="18" customHeight="1">
      <c r="A83" s="60">
        <f t="shared" si="11"/>
        <v>78</v>
      </c>
      <c r="B83" s="61"/>
      <c r="C83" s="61"/>
      <c r="D83" s="74"/>
      <c r="E83" s="181"/>
      <c r="F83" s="170"/>
      <c r="G83" s="64">
        <f t="shared" si="8"/>
      </c>
      <c r="H83" s="107">
        <f t="shared" si="9"/>
      </c>
      <c r="I83" s="63"/>
      <c r="J83" s="64">
        <f t="shared" si="10"/>
      </c>
      <c r="K83" s="107">
        <f t="shared" si="14"/>
      </c>
      <c r="L83" s="79"/>
      <c r="M83" s="64">
        <f t="shared" si="13"/>
      </c>
      <c r="N83" s="107">
        <f aca="true" t="shared" si="15" ref="N83:N89">IF(COUNTIF(M83,"&gt;0"),IF(M83&lt;101,1,IF(M83&lt;127,2,IF(M83&lt;153,3,IF(M83&lt;174,4,5)))),"")</f>
      </c>
      <c r="O83" s="109"/>
      <c r="P83" s="114"/>
    </row>
    <row r="84" spans="1:16" s="8" customFormat="1" ht="18" customHeight="1">
      <c r="A84" s="60">
        <f t="shared" si="11"/>
        <v>79</v>
      </c>
      <c r="B84" s="61"/>
      <c r="C84" s="62"/>
      <c r="D84" s="74"/>
      <c r="E84" s="91"/>
      <c r="F84" s="170"/>
      <c r="G84" s="64">
        <f t="shared" si="8"/>
      </c>
      <c r="H84" s="107">
        <f t="shared" si="9"/>
      </c>
      <c r="I84" s="63"/>
      <c r="J84" s="64">
        <f t="shared" si="10"/>
      </c>
      <c r="K84" s="107">
        <f t="shared" si="14"/>
      </c>
      <c r="L84" s="79"/>
      <c r="M84" s="64">
        <f t="shared" si="13"/>
      </c>
      <c r="N84" s="107">
        <f t="shared" si="15"/>
      </c>
      <c r="O84" s="109"/>
      <c r="P84" s="109"/>
    </row>
    <row r="85" spans="1:17" s="8" customFormat="1" ht="18" customHeight="1">
      <c r="A85" s="60">
        <f t="shared" si="11"/>
        <v>80</v>
      </c>
      <c r="B85" s="61"/>
      <c r="C85" s="65"/>
      <c r="D85" s="74"/>
      <c r="E85" s="91"/>
      <c r="F85" s="170"/>
      <c r="G85" s="64">
        <f t="shared" si="8"/>
      </c>
      <c r="H85" s="107">
        <f t="shared" si="9"/>
      </c>
      <c r="I85" s="63"/>
      <c r="J85" s="64">
        <f t="shared" si="10"/>
      </c>
      <c r="K85" s="107">
        <f t="shared" si="14"/>
      </c>
      <c r="L85" s="79"/>
      <c r="M85" s="64">
        <f>IF(COUNTIF(L85,"&gt;0"),D85+L85,"")</f>
      </c>
      <c r="N85" s="107">
        <f t="shared" si="15"/>
      </c>
      <c r="O85" s="112"/>
      <c r="P85" s="119"/>
      <c r="Q85" s="14"/>
    </row>
    <row r="86" spans="1:17" s="8" customFormat="1" ht="18" customHeight="1" thickBot="1">
      <c r="A86" s="125">
        <f t="shared" si="11"/>
        <v>81</v>
      </c>
      <c r="B86" s="159"/>
      <c r="C86" s="160"/>
      <c r="D86" s="161"/>
      <c r="E86" s="180"/>
      <c r="F86" s="171"/>
      <c r="G86" s="162">
        <f>IF(COUNTIF(F86,"&gt;0"),D86+F86,"")</f>
      </c>
      <c r="H86" s="163">
        <f>IF(COUNTIF(G86,"&gt;0"),IF(G86&lt;101,1,IF(G86&lt;127,2,IF(G86&lt;153,3,IF(G86&lt;174,4,5)))),"")</f>
      </c>
      <c r="I86" s="164"/>
      <c r="J86" s="162">
        <f>IF(COUNTIF(I86,"&gt;0"),D86+I86,"")</f>
      </c>
      <c r="K86" s="163">
        <f t="shared" si="14"/>
      </c>
      <c r="L86" s="165"/>
      <c r="M86" s="162">
        <f>IF(COUNTIF(L86,"&gt;0"),D86+L86,"")</f>
      </c>
      <c r="N86" s="163">
        <f t="shared" si="15"/>
      </c>
      <c r="O86" s="109"/>
      <c r="P86" s="119"/>
      <c r="Q86" s="109"/>
    </row>
    <row r="87" spans="1:27" s="8" customFormat="1" ht="18" customHeight="1">
      <c r="A87" s="60">
        <v>1</v>
      </c>
      <c r="B87" s="61"/>
      <c r="C87" s="65"/>
      <c r="D87" s="74"/>
      <c r="E87" s="91"/>
      <c r="F87" s="75"/>
      <c r="G87" s="64">
        <f>IF(COUNTIF(F87,"&gt;0"),D87+F87,"")</f>
      </c>
      <c r="H87" s="185">
        <f>IF(COUNTIF(G87,"&gt;0"),IF(G87&lt;101,1,IF(G87&lt;127,2,IF(G87&lt;153,3,IF(G87&lt;174,4,5)))),"")</f>
      </c>
      <c r="I87" s="63"/>
      <c r="J87" s="64">
        <f t="shared" si="10"/>
      </c>
      <c r="K87" s="185">
        <f t="shared" si="14"/>
      </c>
      <c r="L87" s="79"/>
      <c r="M87" s="64">
        <f>IF(COUNTIF(L87,"&gt;0"),D87+L87,"")</f>
      </c>
      <c r="N87" s="201">
        <f t="shared" si="15"/>
      </c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67"/>
      <c r="Z87" s="67"/>
      <c r="AA87" s="78"/>
    </row>
    <row r="88" spans="1:18" s="8" customFormat="1" ht="18" customHeight="1">
      <c r="A88" s="60">
        <v>2</v>
      </c>
      <c r="B88" s="61"/>
      <c r="C88" s="65"/>
      <c r="D88" s="74"/>
      <c r="E88" s="91"/>
      <c r="F88" s="75"/>
      <c r="G88" s="64">
        <f>IF(COUNTIF(F88,"&gt;0"),D88+F88,"")</f>
      </c>
      <c r="H88" s="185">
        <f>IF(COUNTIF(G88,"&gt;0"),IF(G88&lt;101,1,IF(G88&lt;127,2,IF(G88&lt;153,3,IF(G88&lt;174,4,5)))),"")</f>
      </c>
      <c r="I88" s="63"/>
      <c r="J88" s="64"/>
      <c r="K88" s="185">
        <f t="shared" si="14"/>
      </c>
      <c r="L88" s="79"/>
      <c r="M88" s="64"/>
      <c r="N88" s="107">
        <f t="shared" si="15"/>
      </c>
      <c r="O88" s="109"/>
      <c r="P88" s="109"/>
      <c r="Q88" s="109"/>
      <c r="R88" s="14"/>
    </row>
    <row r="89" spans="1:22" s="8" customFormat="1" ht="18" customHeight="1">
      <c r="A89" s="186">
        <v>3</v>
      </c>
      <c r="B89" s="187"/>
      <c r="C89" s="188"/>
      <c r="D89" s="172"/>
      <c r="E89" s="189"/>
      <c r="F89" s="75"/>
      <c r="G89" s="64">
        <f>IF(COUNTIF(F89,"&gt;0"),D89+F89,"")</f>
      </c>
      <c r="H89" s="185">
        <f>IF(COUNTIF(G89,"&gt;0"),IF(G89&lt;101,1,IF(G89&lt;127,2,IF(G89&lt;153,3,IF(G89&lt;174,4,5)))),"")</f>
      </c>
      <c r="I89" s="63"/>
      <c r="J89" s="64"/>
      <c r="K89" s="185">
        <f t="shared" si="14"/>
      </c>
      <c r="L89" s="79"/>
      <c r="M89" s="64"/>
      <c r="N89" s="107">
        <f t="shared" si="15"/>
      </c>
      <c r="O89" s="109"/>
      <c r="P89" s="109"/>
      <c r="Q89" s="109"/>
      <c r="R89" s="14"/>
      <c r="S89" s="109"/>
      <c r="T89" s="109"/>
      <c r="U89" s="109"/>
      <c r="V89" s="113"/>
    </row>
    <row r="90" spans="6:16" s="8" customFormat="1" ht="12.75">
      <c r="F90" s="14"/>
      <c r="O90" s="54"/>
      <c r="P90" s="54"/>
    </row>
    <row r="91" spans="6:16" s="8" customFormat="1" ht="12.75">
      <c r="F91" s="14"/>
      <c r="O91" s="54"/>
      <c r="P91" s="54"/>
    </row>
    <row r="92" spans="6:16" s="8" customFormat="1" ht="12.75">
      <c r="F92" s="14"/>
      <c r="O92" s="54"/>
      <c r="P92" s="54"/>
    </row>
    <row r="93" spans="6:16" s="8" customFormat="1" ht="12.75">
      <c r="F93" s="14"/>
      <c r="O93" s="54"/>
      <c r="P93" s="54"/>
    </row>
    <row r="94" spans="6:16" s="8" customFormat="1" ht="12.75">
      <c r="F94" s="14"/>
      <c r="O94" s="54"/>
      <c r="P94" s="54"/>
    </row>
    <row r="95" spans="6:16" s="8" customFormat="1" ht="12.75">
      <c r="F95" s="14"/>
      <c r="O95" s="54"/>
      <c r="P95" s="54"/>
    </row>
    <row r="96" spans="6:16" s="8" customFormat="1" ht="12.75">
      <c r="F96" s="14"/>
      <c r="O96" s="54"/>
      <c r="P96" s="54"/>
    </row>
    <row r="97" spans="6:16" s="8" customFormat="1" ht="12.75">
      <c r="F97" s="14"/>
      <c r="O97" s="54"/>
      <c r="P97" s="54"/>
    </row>
    <row r="98" spans="6:16" s="8" customFormat="1" ht="12.75">
      <c r="F98" s="14"/>
      <c r="O98" s="54"/>
      <c r="P98" s="54"/>
    </row>
    <row r="99" spans="6:16" s="8" customFormat="1" ht="12.75">
      <c r="F99" s="14"/>
      <c r="O99" s="54"/>
      <c r="P99" s="54"/>
    </row>
    <row r="100" spans="6:16" s="8" customFormat="1" ht="12.75">
      <c r="F100" s="14"/>
      <c r="O100" s="54"/>
      <c r="P100" s="54"/>
    </row>
    <row r="101" spans="6:16" s="8" customFormat="1" ht="12.75">
      <c r="F101" s="14"/>
      <c r="O101" s="54"/>
      <c r="P101" s="54"/>
    </row>
    <row r="102" spans="6:16" s="8" customFormat="1" ht="12.75">
      <c r="F102" s="14"/>
      <c r="O102" s="54"/>
      <c r="P102" s="54"/>
    </row>
    <row r="103" spans="6:16" s="8" customFormat="1" ht="12.75">
      <c r="F103" s="14"/>
      <c r="O103" s="54"/>
      <c r="P103" s="54"/>
    </row>
    <row r="104" spans="6:16" s="8" customFormat="1" ht="12.75">
      <c r="F104" s="14"/>
      <c r="O104" s="54"/>
      <c r="P104" s="54"/>
    </row>
    <row r="105" spans="6:16" s="8" customFormat="1" ht="12.75">
      <c r="F105" s="14"/>
      <c r="O105" s="54"/>
      <c r="P105" s="54"/>
    </row>
    <row r="106" spans="6:16" s="8" customFormat="1" ht="12.75">
      <c r="F106" s="14"/>
      <c r="O106" s="54"/>
      <c r="P106" s="54"/>
    </row>
    <row r="107" spans="6:16" s="8" customFormat="1" ht="12.75">
      <c r="F107" s="14"/>
      <c r="O107" s="54"/>
      <c r="P107" s="54"/>
    </row>
    <row r="108" spans="6:16" s="8" customFormat="1" ht="12.75">
      <c r="F108" s="14"/>
      <c r="O108" s="54"/>
      <c r="P108" s="54"/>
    </row>
    <row r="198" ht="14.25">
      <c r="B198" s="84"/>
    </row>
    <row r="199" ht="14.25">
      <c r="B199" s="84"/>
    </row>
    <row r="200" ht="14.25">
      <c r="B200" s="84"/>
    </row>
    <row r="201" ht="14.25">
      <c r="B201" s="84"/>
    </row>
    <row r="202" ht="14.25">
      <c r="B202" s="84"/>
    </row>
    <row r="203" ht="14.25">
      <c r="B203" s="84"/>
    </row>
    <row r="204" ht="14.25">
      <c r="B204" s="84"/>
    </row>
    <row r="205" ht="14.25">
      <c r="B205" s="84"/>
    </row>
    <row r="206" ht="14.25">
      <c r="B206" s="84"/>
    </row>
    <row r="207" ht="14.25">
      <c r="B207" s="84"/>
    </row>
    <row r="208" ht="14.25">
      <c r="B208" s="84"/>
    </row>
    <row r="209" ht="14.25">
      <c r="B209" s="84"/>
    </row>
    <row r="210" ht="14.25">
      <c r="B210" s="84"/>
    </row>
    <row r="211" ht="14.25">
      <c r="B211" s="84"/>
    </row>
    <row r="212" ht="14.25">
      <c r="B212" s="84"/>
    </row>
    <row r="213" ht="14.25">
      <c r="B213" s="84"/>
    </row>
    <row r="214" ht="14.25">
      <c r="B214" s="84"/>
    </row>
    <row r="215" ht="14.25">
      <c r="B215" s="84"/>
    </row>
    <row r="216" ht="14.25">
      <c r="B216" s="84"/>
    </row>
    <row r="217" ht="14.25">
      <c r="B217" s="84"/>
    </row>
    <row r="218" ht="14.25">
      <c r="B218" s="84"/>
    </row>
    <row r="219" ht="14.25">
      <c r="B219" s="84"/>
    </row>
    <row r="220" ht="14.25">
      <c r="B220" s="84"/>
    </row>
    <row r="221" ht="14.25">
      <c r="B221" s="84"/>
    </row>
    <row r="222" ht="14.25">
      <c r="B222" s="84"/>
    </row>
    <row r="223" ht="14.25">
      <c r="B223" s="84"/>
    </row>
    <row r="224" ht="14.25">
      <c r="B224" s="84"/>
    </row>
    <row r="225" ht="14.25">
      <c r="B225" s="84"/>
    </row>
    <row r="226" ht="14.25">
      <c r="B226" s="84"/>
    </row>
    <row r="227" ht="14.25">
      <c r="B227" s="84"/>
    </row>
    <row r="228" ht="14.25">
      <c r="B228" s="84"/>
    </row>
    <row r="229" ht="14.25">
      <c r="B229" s="84"/>
    </row>
    <row r="230" ht="14.25">
      <c r="B230" s="84"/>
    </row>
    <row r="231" ht="14.25">
      <c r="B231" s="84"/>
    </row>
    <row r="232" ht="14.25">
      <c r="B232" s="84"/>
    </row>
    <row r="233" ht="14.25">
      <c r="B233" s="84"/>
    </row>
    <row r="234" ht="14.25">
      <c r="B234" s="84"/>
    </row>
    <row r="235" ht="14.25">
      <c r="B235" s="84"/>
    </row>
    <row r="236" ht="14.25">
      <c r="B236" s="84"/>
    </row>
    <row r="237" ht="14.25">
      <c r="B237" s="84"/>
    </row>
    <row r="238" ht="14.25">
      <c r="B238" s="84"/>
    </row>
    <row r="239" ht="14.25">
      <c r="B239" s="84"/>
    </row>
    <row r="240" ht="14.25">
      <c r="B240" s="84"/>
    </row>
    <row r="241" ht="14.25">
      <c r="B241" s="84"/>
    </row>
    <row r="242" ht="14.25">
      <c r="B242" s="84"/>
    </row>
    <row r="243" ht="14.25">
      <c r="B243" s="85"/>
    </row>
    <row r="244" ht="14.25">
      <c r="B244" s="84"/>
    </row>
    <row r="245" ht="14.25">
      <c r="B245" s="84"/>
    </row>
  </sheetData>
  <autoFilter ref="A1:P197"/>
  <mergeCells count="3">
    <mergeCell ref="A2:C2"/>
    <mergeCell ref="D2:E2"/>
    <mergeCell ref="A3:B3"/>
  </mergeCells>
  <printOptions/>
  <pageMargins left="0.47" right="0.46" top="0.29" bottom="0.5" header="0.3" footer="0.5"/>
  <pageSetup fitToHeight="5" fitToWidth="1"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8"/>
  <sheetViews>
    <sheetView zoomScale="85" zoomScaleNormal="85" workbookViewId="0" topLeftCell="A1">
      <selection activeCell="B12" sqref="B12:B40"/>
    </sheetView>
  </sheetViews>
  <sheetFormatPr defaultColWidth="9.140625" defaultRowHeight="12.75"/>
  <cols>
    <col min="1" max="1" width="4.140625" style="25" customWidth="1"/>
    <col min="2" max="2" width="26.140625" style="25" customWidth="1"/>
    <col min="3" max="3" width="16.28125" style="25" customWidth="1"/>
    <col min="4" max="4" width="6.7109375" style="25" customWidth="1"/>
    <col min="5" max="5" width="3.28125" style="25" customWidth="1"/>
    <col min="6" max="6" width="7.28125" style="24" customWidth="1"/>
    <col min="7" max="7" width="6.421875" style="25" customWidth="1"/>
    <col min="8" max="8" width="4.7109375" style="25" customWidth="1"/>
    <col min="9" max="9" width="7.8515625" style="25" bestFit="1" customWidth="1"/>
    <col min="10" max="10" width="6.8515625" style="25" customWidth="1"/>
    <col min="11" max="11" width="4.7109375" style="25" customWidth="1"/>
    <col min="12" max="12" width="6.421875" style="25" customWidth="1"/>
    <col min="13" max="13" width="7.00390625" style="25" customWidth="1"/>
    <col min="14" max="14" width="4.7109375" style="25" customWidth="1"/>
    <col min="15" max="16" width="10.140625" style="21" customWidth="1"/>
    <col min="17" max="21" width="10.140625" style="25" customWidth="1"/>
    <col min="22" max="22" width="12.28125" style="25" bestFit="1" customWidth="1"/>
    <col min="23" max="23" width="5.28125" style="25" customWidth="1"/>
    <col min="24" max="25" width="9.140625" style="25" customWidth="1"/>
    <col min="26" max="26" width="5.57421875" style="25" customWidth="1"/>
    <col min="27" max="16384" width="9.140625" style="25" customWidth="1"/>
  </cols>
  <sheetData>
    <row r="1" spans="1:26" ht="25.5" customHeight="1">
      <c r="A1" s="16"/>
      <c r="B1" s="17" t="s">
        <v>56</v>
      </c>
      <c r="C1" s="18"/>
      <c r="D1" s="19"/>
      <c r="E1" s="19"/>
      <c r="F1" s="18"/>
      <c r="G1" s="18"/>
      <c r="H1" s="18"/>
      <c r="I1" s="18"/>
      <c r="J1" s="18"/>
      <c r="K1" s="18"/>
      <c r="L1" s="18"/>
      <c r="M1" s="18"/>
      <c r="N1" s="20"/>
      <c r="Q1" s="22"/>
      <c r="R1" s="22"/>
      <c r="S1" s="22"/>
      <c r="T1" s="22"/>
      <c r="U1" s="23"/>
      <c r="V1" s="24"/>
      <c r="W1" s="24"/>
      <c r="X1" s="24"/>
      <c r="Y1" s="24"/>
      <c r="Z1" s="24"/>
    </row>
    <row r="2" spans="1:26" ht="13.5" thickBot="1">
      <c r="A2" s="316" t="s">
        <v>18</v>
      </c>
      <c r="B2" s="316"/>
      <c r="C2" s="316"/>
      <c r="D2" s="317" t="s">
        <v>19</v>
      </c>
      <c r="E2" s="318"/>
      <c r="F2" s="26" t="s">
        <v>20</v>
      </c>
      <c r="G2" s="27"/>
      <c r="H2" s="27"/>
      <c r="I2" s="27"/>
      <c r="J2" s="27"/>
      <c r="K2" s="27"/>
      <c r="L2" s="27"/>
      <c r="M2" s="27"/>
      <c r="N2" s="28"/>
      <c r="O2" s="29" t="s">
        <v>21</v>
      </c>
      <c r="P2" s="30"/>
      <c r="Q2" s="23"/>
      <c r="R2" s="23"/>
      <c r="S2" s="23"/>
      <c r="T2" s="23"/>
      <c r="U2" s="23"/>
      <c r="V2" s="32"/>
      <c r="W2" s="32"/>
      <c r="X2" s="33"/>
      <c r="Y2" s="33"/>
      <c r="Z2" s="32"/>
    </row>
    <row r="3" spans="1:26" ht="12.75">
      <c r="A3" s="319"/>
      <c r="B3" s="320"/>
      <c r="C3" s="34"/>
      <c r="D3" s="174">
        <v>100</v>
      </c>
      <c r="E3" s="175"/>
      <c r="F3" s="73">
        <v>100</v>
      </c>
      <c r="G3" s="36">
        <v>200</v>
      </c>
      <c r="H3" s="37"/>
      <c r="I3" s="40">
        <v>100</v>
      </c>
      <c r="J3" s="36">
        <v>200</v>
      </c>
      <c r="K3" s="37"/>
      <c r="L3" s="40">
        <v>100</v>
      </c>
      <c r="M3" s="36">
        <v>200</v>
      </c>
      <c r="N3" s="37"/>
      <c r="O3" s="41" t="s">
        <v>22</v>
      </c>
      <c r="P3" s="42"/>
      <c r="Q3" s="44"/>
      <c r="R3" s="44"/>
      <c r="S3" s="44"/>
      <c r="T3" s="44"/>
      <c r="U3" s="44"/>
      <c r="V3" s="44"/>
      <c r="W3" s="44"/>
      <c r="X3" s="45"/>
      <c r="Y3" s="45"/>
      <c r="Z3" s="44"/>
    </row>
    <row r="4" spans="1:26" ht="111" customHeight="1">
      <c r="A4" s="46"/>
      <c r="B4" s="47"/>
      <c r="C4" s="48"/>
      <c r="D4" s="176" t="s">
        <v>23</v>
      </c>
      <c r="E4" s="177" t="s">
        <v>3</v>
      </c>
      <c r="F4" s="53" t="s">
        <v>24</v>
      </c>
      <c r="G4" s="9" t="s">
        <v>25</v>
      </c>
      <c r="H4" s="51" t="s">
        <v>26</v>
      </c>
      <c r="I4" s="53" t="s">
        <v>27</v>
      </c>
      <c r="J4" s="9" t="s">
        <v>28</v>
      </c>
      <c r="K4" s="51" t="s">
        <v>29</v>
      </c>
      <c r="L4" s="53" t="s">
        <v>30</v>
      </c>
      <c r="M4" s="9" t="s">
        <v>31</v>
      </c>
      <c r="N4" s="51" t="s">
        <v>32</v>
      </c>
      <c r="O4" s="54" t="s">
        <v>66</v>
      </c>
      <c r="P4" s="54"/>
      <c r="Q4" s="44"/>
      <c r="R4" s="44"/>
      <c r="S4" s="44"/>
      <c r="T4" s="44"/>
      <c r="U4" s="44"/>
      <c r="V4" s="44"/>
      <c r="W4" s="44"/>
      <c r="X4" s="45"/>
      <c r="Y4" s="45"/>
      <c r="Z4" s="44"/>
    </row>
    <row r="5" spans="1:26" ht="13.5" customHeight="1" thickBot="1">
      <c r="A5" s="55"/>
      <c r="B5" s="8"/>
      <c r="C5" s="8"/>
      <c r="D5" s="178"/>
      <c r="E5" s="179"/>
      <c r="F5" s="166"/>
      <c r="G5" s="167"/>
      <c r="H5" s="168"/>
      <c r="I5" s="166"/>
      <c r="J5" s="167"/>
      <c r="K5" s="168"/>
      <c r="L5" s="166"/>
      <c r="M5" s="167"/>
      <c r="N5" s="168"/>
      <c r="O5" s="54"/>
      <c r="P5" s="54"/>
      <c r="Q5" s="44"/>
      <c r="R5" s="44"/>
      <c r="S5" s="44"/>
      <c r="T5" s="44"/>
      <c r="U5" s="44"/>
      <c r="V5" s="44"/>
      <c r="W5" s="44"/>
      <c r="X5" s="45"/>
      <c r="Y5" s="45"/>
      <c r="Z5" s="44"/>
    </row>
    <row r="6" spans="1:26" s="8" customFormat="1" ht="18" customHeight="1">
      <c r="A6" s="86">
        <v>1</v>
      </c>
      <c r="B6" s="87" t="s">
        <v>201</v>
      </c>
      <c r="C6" s="88" t="s">
        <v>200</v>
      </c>
      <c r="D6" s="172">
        <v>95.05</v>
      </c>
      <c r="E6" s="173" t="s">
        <v>33</v>
      </c>
      <c r="F6" s="169"/>
      <c r="G6" s="77">
        <f aca="true" t="shared" si="0" ref="G6:G69">IF(COUNTIF(F6,"&gt;0"),D6+F6,"")</f>
      </c>
      <c r="H6" s="108">
        <v>5</v>
      </c>
      <c r="I6" s="89"/>
      <c r="J6" s="77">
        <f aca="true" t="shared" si="1" ref="J6:J69">IF(COUNTIF(I6,"&gt;0"),D6+I6,"")</f>
      </c>
      <c r="K6" s="108">
        <f>IF(COUNTIF(J6,"&gt;0"),IF(J6&lt;101,1,IF(J6&lt;127,2,IF(J6&lt;153,3,IF(J6&lt;174,4,5)))),"")</f>
      </c>
      <c r="L6" s="76"/>
      <c r="M6" s="77">
        <f>IF(COUNTIF(L6,"&gt;0"),D6+L6,"")</f>
      </c>
      <c r="N6" s="108">
        <f>IF(COUNTIF(M6,"&gt;0"),IF(M6&lt;101,1,IF(M6&lt;127,2,IF(M6&lt;153,3,IF(M6&lt;174,4,5)))),"")</f>
      </c>
      <c r="O6" s="112">
        <v>41415</v>
      </c>
      <c r="P6" s="109"/>
      <c r="Q6" s="14"/>
      <c r="R6" s="78"/>
      <c r="S6" s="78"/>
      <c r="T6" s="78"/>
      <c r="U6" s="78"/>
      <c r="V6" s="78"/>
      <c r="W6" s="78"/>
      <c r="X6" s="67"/>
      <c r="Y6" s="67"/>
      <c r="Z6" s="78"/>
    </row>
    <row r="7" spans="1:26" s="8" customFormat="1" ht="18" customHeight="1">
      <c r="A7" s="60">
        <f aca="true" t="shared" si="2" ref="A7:A70">A6+1</f>
        <v>2</v>
      </c>
      <c r="B7" s="61" t="s">
        <v>164</v>
      </c>
      <c r="C7" s="62" t="s">
        <v>163</v>
      </c>
      <c r="D7" s="74">
        <v>21.9</v>
      </c>
      <c r="E7" s="181" t="s">
        <v>34</v>
      </c>
      <c r="F7" s="170"/>
      <c r="G7" s="64">
        <f t="shared" si="0"/>
      </c>
      <c r="H7" s="107">
        <f aca="true" t="shared" si="3" ref="H7:H58">IF(COUNTIF(G7,"&gt;0"),IF(G7&lt;101,1,IF(G7&lt;127,2,IF(G7&lt;153,3,IF(G7&lt;174,4,5)))),"")</f>
      </c>
      <c r="I7" s="63"/>
      <c r="J7" s="64">
        <f t="shared" si="1"/>
      </c>
      <c r="K7" s="107">
        <f>IF(COUNTIF(J7,"&gt;0"),IF(J7&lt;101,1,IF(J7&lt;127,2,IF(J7&lt;153,3,IF(J7&lt;174,4,5)))),"")</f>
      </c>
      <c r="L7" s="79"/>
      <c r="M7" s="64">
        <f>IF(COUNTIF(L7,"&gt;0"),D7+L7,"")</f>
      </c>
      <c r="N7" s="107" t="s">
        <v>61</v>
      </c>
      <c r="O7" s="109"/>
      <c r="P7" s="109"/>
      <c r="Q7" s="78"/>
      <c r="R7" s="78"/>
      <c r="S7" s="78"/>
      <c r="T7" s="78"/>
      <c r="U7" s="78"/>
      <c r="V7" s="78"/>
      <c r="W7" s="78"/>
      <c r="X7" s="67"/>
      <c r="Y7" s="67"/>
      <c r="Z7" s="78"/>
    </row>
    <row r="8" spans="1:26" s="8" customFormat="1" ht="18" customHeight="1">
      <c r="A8" s="60">
        <f t="shared" si="2"/>
        <v>3</v>
      </c>
      <c r="B8" s="61" t="s">
        <v>203</v>
      </c>
      <c r="C8" s="65" t="s">
        <v>202</v>
      </c>
      <c r="D8" s="74">
        <v>76.1</v>
      </c>
      <c r="E8" s="91" t="s">
        <v>33</v>
      </c>
      <c r="F8" s="170"/>
      <c r="G8" s="64">
        <f t="shared" si="0"/>
      </c>
      <c r="H8" s="107">
        <v>4</v>
      </c>
      <c r="I8" s="63"/>
      <c r="J8" s="64">
        <f t="shared" si="1"/>
      </c>
      <c r="K8" s="107">
        <f aca="true" t="shared" si="4" ref="K8:K28">IF(COUNTIF(J8,"&gt;0"),IF(J8&lt;101,1,IF(J8&lt;127,2,IF(J8&lt;153,3,IF(J8&lt;174,4,5)))),"")</f>
      </c>
      <c r="L8" s="79"/>
      <c r="M8" s="64">
        <f aca="true" t="shared" si="5" ref="M8:M28">IF(COUNTIF(L8,"&gt;0"),D8+L8,"")</f>
      </c>
      <c r="N8" s="107" t="s">
        <v>61</v>
      </c>
      <c r="O8" s="112">
        <v>41415</v>
      </c>
      <c r="P8" s="114"/>
      <c r="Q8" s="78"/>
      <c r="R8" s="78"/>
      <c r="S8" s="78"/>
      <c r="T8" s="78"/>
      <c r="U8" s="78"/>
      <c r="V8" s="78"/>
      <c r="W8" s="78"/>
      <c r="X8" s="67"/>
      <c r="Y8" s="67"/>
      <c r="Z8" s="78"/>
    </row>
    <row r="9" spans="1:26" s="8" customFormat="1" ht="18" customHeight="1">
      <c r="A9" s="60">
        <f t="shared" si="2"/>
        <v>4</v>
      </c>
      <c r="B9" s="61" t="s">
        <v>205</v>
      </c>
      <c r="C9" s="65" t="s">
        <v>204</v>
      </c>
      <c r="D9" s="74">
        <v>63.6</v>
      </c>
      <c r="E9" s="91" t="s">
        <v>33</v>
      </c>
      <c r="F9" s="170">
        <v>63.5</v>
      </c>
      <c r="G9" s="64">
        <f t="shared" si="0"/>
        <v>127.1</v>
      </c>
      <c r="H9" s="107">
        <f t="shared" si="3"/>
        <v>3</v>
      </c>
      <c r="I9" s="63"/>
      <c r="J9" s="64">
        <f t="shared" si="1"/>
      </c>
      <c r="K9" s="107">
        <f t="shared" si="4"/>
      </c>
      <c r="L9" s="79"/>
      <c r="M9" s="64">
        <f t="shared" si="5"/>
      </c>
      <c r="N9" s="107" t="s">
        <v>61</v>
      </c>
      <c r="O9" s="109">
        <v>41425</v>
      </c>
      <c r="P9" s="109"/>
      <c r="Q9" s="78"/>
      <c r="R9" s="78"/>
      <c r="S9" s="78"/>
      <c r="T9" s="78"/>
      <c r="U9" s="78"/>
      <c r="V9" s="78"/>
      <c r="W9" s="78"/>
      <c r="X9" s="67"/>
      <c r="Y9" s="67"/>
      <c r="Z9" s="78"/>
    </row>
    <row r="10" spans="1:26" s="8" customFormat="1" ht="18" customHeight="1">
      <c r="A10" s="60">
        <f t="shared" si="2"/>
        <v>5</v>
      </c>
      <c r="B10" s="61" t="s">
        <v>207</v>
      </c>
      <c r="C10" s="65" t="s">
        <v>206</v>
      </c>
      <c r="D10" s="74">
        <v>63.5</v>
      </c>
      <c r="E10" s="91" t="s">
        <v>33</v>
      </c>
      <c r="F10" s="170">
        <v>81</v>
      </c>
      <c r="G10" s="64">
        <f t="shared" si="0"/>
        <v>144.5</v>
      </c>
      <c r="H10" s="107">
        <f t="shared" si="3"/>
        <v>3</v>
      </c>
      <c r="I10" s="63"/>
      <c r="J10" s="64">
        <f t="shared" si="1"/>
      </c>
      <c r="K10" s="107">
        <f t="shared" si="4"/>
      </c>
      <c r="L10" s="79"/>
      <c r="M10" s="64">
        <f t="shared" si="5"/>
      </c>
      <c r="N10" s="107" t="s">
        <v>61</v>
      </c>
      <c r="O10" s="112">
        <v>41415</v>
      </c>
      <c r="P10" s="109"/>
      <c r="Q10" s="78"/>
      <c r="R10" s="78"/>
      <c r="S10" s="78"/>
      <c r="T10" s="78"/>
      <c r="U10" s="78"/>
      <c r="V10" s="78"/>
      <c r="W10" s="78"/>
      <c r="X10" s="67"/>
      <c r="Y10" s="67"/>
      <c r="Z10" s="78"/>
    </row>
    <row r="11" spans="1:26" s="8" customFormat="1" ht="18" customHeight="1">
      <c r="A11" s="60">
        <f t="shared" si="2"/>
        <v>6</v>
      </c>
      <c r="B11" s="61" t="s">
        <v>209</v>
      </c>
      <c r="C11" s="62" t="s">
        <v>208</v>
      </c>
      <c r="D11" s="74">
        <v>57.5</v>
      </c>
      <c r="E11" s="91" t="s">
        <v>33</v>
      </c>
      <c r="F11" s="170">
        <v>50</v>
      </c>
      <c r="G11" s="64">
        <f t="shared" si="0"/>
        <v>107.5</v>
      </c>
      <c r="H11" s="107">
        <f t="shared" si="3"/>
        <v>2</v>
      </c>
      <c r="I11" s="63"/>
      <c r="J11" s="64">
        <f t="shared" si="1"/>
      </c>
      <c r="K11" s="107">
        <f t="shared" si="4"/>
      </c>
      <c r="L11" s="79"/>
      <c r="M11" s="64">
        <f t="shared" si="5"/>
      </c>
      <c r="N11" s="107" t="s">
        <v>61</v>
      </c>
      <c r="O11" s="112">
        <v>41418</v>
      </c>
      <c r="P11" s="114"/>
      <c r="Q11" s="78"/>
      <c r="R11" s="78"/>
      <c r="S11" s="78"/>
      <c r="T11" s="78"/>
      <c r="U11" s="78"/>
      <c r="V11" s="78"/>
      <c r="W11" s="78"/>
      <c r="X11" s="67"/>
      <c r="Y11" s="67"/>
      <c r="Z11" s="78"/>
    </row>
    <row r="12" spans="1:26" s="8" customFormat="1" ht="18" customHeight="1">
      <c r="A12" s="60">
        <f t="shared" si="2"/>
        <v>7</v>
      </c>
      <c r="B12" s="61" t="s">
        <v>76</v>
      </c>
      <c r="C12" s="62" t="s">
        <v>75</v>
      </c>
      <c r="D12" s="74">
        <v>0</v>
      </c>
      <c r="E12" s="181" t="s">
        <v>34</v>
      </c>
      <c r="F12" s="170"/>
      <c r="G12" s="64">
        <f t="shared" si="0"/>
      </c>
      <c r="H12" s="107">
        <f t="shared" si="3"/>
      </c>
      <c r="I12" s="63"/>
      <c r="J12" s="64">
        <f t="shared" si="1"/>
      </c>
      <c r="K12" s="107">
        <f t="shared" si="4"/>
      </c>
      <c r="L12" s="79"/>
      <c r="M12" s="64">
        <f t="shared" si="5"/>
      </c>
      <c r="N12" s="107" t="s">
        <v>61</v>
      </c>
      <c r="O12" s="112"/>
      <c r="P12" s="112"/>
      <c r="Q12" s="78"/>
      <c r="R12" s="78"/>
      <c r="S12" s="78"/>
      <c r="T12" s="78"/>
      <c r="U12" s="78"/>
      <c r="V12" s="78"/>
      <c r="W12" s="78"/>
      <c r="X12" s="67"/>
      <c r="Y12" s="67"/>
      <c r="Z12" s="78"/>
    </row>
    <row r="13" spans="1:26" s="8" customFormat="1" ht="18" customHeight="1">
      <c r="A13" s="60">
        <f t="shared" si="2"/>
        <v>8</v>
      </c>
      <c r="B13" s="61" t="s">
        <v>166</v>
      </c>
      <c r="C13" s="65" t="s">
        <v>165</v>
      </c>
      <c r="D13" s="74">
        <v>79</v>
      </c>
      <c r="E13" s="91" t="s">
        <v>33</v>
      </c>
      <c r="F13" s="170">
        <v>67.5</v>
      </c>
      <c r="G13" s="64">
        <f t="shared" si="0"/>
        <v>146.5</v>
      </c>
      <c r="H13" s="107">
        <f t="shared" si="3"/>
        <v>3</v>
      </c>
      <c r="I13" s="63"/>
      <c r="J13" s="64">
        <f t="shared" si="1"/>
      </c>
      <c r="K13" s="107">
        <f t="shared" si="4"/>
      </c>
      <c r="L13" s="79"/>
      <c r="M13" s="64">
        <f t="shared" si="5"/>
      </c>
      <c r="N13" s="107" t="s">
        <v>61</v>
      </c>
      <c r="O13" s="109">
        <v>41425</v>
      </c>
      <c r="P13" s="115"/>
      <c r="Q13" s="78"/>
      <c r="R13" s="78"/>
      <c r="S13" s="78"/>
      <c r="T13" s="78"/>
      <c r="U13" s="78"/>
      <c r="V13" s="78"/>
      <c r="W13" s="78"/>
      <c r="X13" s="67"/>
      <c r="Y13" s="67"/>
      <c r="Z13" s="78"/>
    </row>
    <row r="14" spans="1:26" s="8" customFormat="1" ht="18" customHeight="1">
      <c r="A14" s="60">
        <f t="shared" si="2"/>
        <v>9</v>
      </c>
      <c r="B14" s="61" t="s">
        <v>211</v>
      </c>
      <c r="C14" s="62" t="s">
        <v>210</v>
      </c>
      <c r="D14" s="74">
        <v>22.200000000000003</v>
      </c>
      <c r="E14" s="181" t="s">
        <v>34</v>
      </c>
      <c r="F14" s="170"/>
      <c r="G14" s="64">
        <f t="shared" si="0"/>
      </c>
      <c r="H14" s="107">
        <f t="shared" si="3"/>
      </c>
      <c r="I14" s="63"/>
      <c r="J14" s="64">
        <f t="shared" si="1"/>
      </c>
      <c r="K14" s="107">
        <f t="shared" si="4"/>
      </c>
      <c r="L14" s="79"/>
      <c r="M14" s="64">
        <f t="shared" si="5"/>
      </c>
      <c r="N14" s="107" t="s">
        <v>61</v>
      </c>
      <c r="O14" s="112"/>
      <c r="P14" s="109"/>
      <c r="Q14" s="78"/>
      <c r="R14" s="78"/>
      <c r="S14" s="78"/>
      <c r="T14" s="78"/>
      <c r="U14" s="78"/>
      <c r="V14" s="78"/>
      <c r="W14" s="78"/>
      <c r="X14" s="67"/>
      <c r="Y14" s="67"/>
      <c r="Z14" s="78"/>
    </row>
    <row r="15" spans="1:26" s="8" customFormat="1" ht="18" customHeight="1">
      <c r="A15" s="60">
        <f t="shared" si="2"/>
        <v>10</v>
      </c>
      <c r="B15" s="61" t="s">
        <v>213</v>
      </c>
      <c r="C15" s="62" t="s">
        <v>212</v>
      </c>
      <c r="D15" s="74">
        <v>55.05</v>
      </c>
      <c r="E15" s="91" t="s">
        <v>33</v>
      </c>
      <c r="F15" s="170">
        <v>53</v>
      </c>
      <c r="G15" s="64">
        <f t="shared" si="0"/>
        <v>108.05</v>
      </c>
      <c r="H15" s="107">
        <f t="shared" si="3"/>
        <v>2</v>
      </c>
      <c r="I15" s="63"/>
      <c r="J15" s="64"/>
      <c r="K15" s="107">
        <f t="shared" si="4"/>
      </c>
      <c r="L15" s="79"/>
      <c r="M15" s="64">
        <f t="shared" si="5"/>
      </c>
      <c r="N15" s="107" t="s">
        <v>61</v>
      </c>
      <c r="O15" s="112">
        <v>41418</v>
      </c>
      <c r="P15" s="109"/>
      <c r="Q15" s="78"/>
      <c r="R15" s="78"/>
      <c r="S15" s="78"/>
      <c r="T15" s="78"/>
      <c r="U15" s="78"/>
      <c r="V15" s="78"/>
      <c r="W15" s="78"/>
      <c r="X15" s="67"/>
      <c r="Y15" s="67"/>
      <c r="Z15" s="78"/>
    </row>
    <row r="16" spans="1:26" s="8" customFormat="1" ht="18" customHeight="1">
      <c r="A16" s="60">
        <f t="shared" si="2"/>
        <v>11</v>
      </c>
      <c r="B16" s="61" t="s">
        <v>168</v>
      </c>
      <c r="C16" s="65" t="s">
        <v>167</v>
      </c>
      <c r="D16" s="74">
        <v>62.3</v>
      </c>
      <c r="E16" s="91" t="s">
        <v>33</v>
      </c>
      <c r="F16" s="170">
        <v>54</v>
      </c>
      <c r="G16" s="64">
        <f t="shared" si="0"/>
        <v>116.3</v>
      </c>
      <c r="H16" s="107">
        <f t="shared" si="3"/>
        <v>2</v>
      </c>
      <c r="I16" s="63"/>
      <c r="J16" s="64">
        <f t="shared" si="1"/>
      </c>
      <c r="K16" s="107">
        <f t="shared" si="4"/>
      </c>
      <c r="L16" s="79"/>
      <c r="M16" s="64">
        <f t="shared" si="5"/>
      </c>
      <c r="N16" s="107" t="s">
        <v>61</v>
      </c>
      <c r="O16" s="109">
        <v>41425</v>
      </c>
      <c r="P16" s="114"/>
      <c r="Q16" s="78"/>
      <c r="R16" s="78"/>
      <c r="S16" s="78"/>
      <c r="T16" s="78"/>
      <c r="U16" s="78"/>
      <c r="V16" s="78"/>
      <c r="W16" s="78"/>
      <c r="X16" s="67"/>
      <c r="Y16" s="67"/>
      <c r="Z16" s="78"/>
    </row>
    <row r="17" spans="1:26" s="8" customFormat="1" ht="18" customHeight="1">
      <c r="A17" s="60">
        <f t="shared" si="2"/>
        <v>12</v>
      </c>
      <c r="B17" s="61" t="s">
        <v>78</v>
      </c>
      <c r="C17" s="65" t="s">
        <v>77</v>
      </c>
      <c r="D17" s="74">
        <v>45.7</v>
      </c>
      <c r="E17" s="181" t="s">
        <v>34</v>
      </c>
      <c r="F17" s="170"/>
      <c r="G17" s="64">
        <f t="shared" si="0"/>
      </c>
      <c r="H17" s="107">
        <f t="shared" si="3"/>
      </c>
      <c r="I17" s="63"/>
      <c r="J17" s="64">
        <f t="shared" si="1"/>
      </c>
      <c r="K17" s="107">
        <f t="shared" si="4"/>
      </c>
      <c r="L17" s="79"/>
      <c r="M17" s="64">
        <f t="shared" si="5"/>
      </c>
      <c r="N17" s="107" t="s">
        <v>61</v>
      </c>
      <c r="O17" s="112"/>
      <c r="P17" s="109"/>
      <c r="Q17" s="78"/>
      <c r="R17" s="78"/>
      <c r="S17" s="78"/>
      <c r="T17" s="78"/>
      <c r="U17" s="78"/>
      <c r="V17" s="78"/>
      <c r="W17" s="78"/>
      <c r="X17" s="67"/>
      <c r="Y17" s="67"/>
      <c r="Z17" s="78"/>
    </row>
    <row r="18" spans="1:26" s="8" customFormat="1" ht="18" customHeight="1">
      <c r="A18" s="60">
        <f t="shared" si="2"/>
        <v>13</v>
      </c>
      <c r="B18" s="61" t="s">
        <v>80</v>
      </c>
      <c r="C18" s="62" t="s">
        <v>79</v>
      </c>
      <c r="D18" s="74">
        <v>65.5</v>
      </c>
      <c r="E18" s="91" t="s">
        <v>33</v>
      </c>
      <c r="F18" s="170">
        <v>17</v>
      </c>
      <c r="G18" s="64">
        <f t="shared" si="0"/>
        <v>82.5</v>
      </c>
      <c r="H18" s="107">
        <f t="shared" si="3"/>
        <v>1</v>
      </c>
      <c r="I18" s="63">
        <v>32</v>
      </c>
      <c r="J18" s="64">
        <f t="shared" si="1"/>
        <v>97.5</v>
      </c>
      <c r="K18" s="107">
        <f t="shared" si="4"/>
        <v>1</v>
      </c>
      <c r="L18" s="79">
        <v>55.5</v>
      </c>
      <c r="M18" s="64">
        <f t="shared" si="5"/>
        <v>121</v>
      </c>
      <c r="N18" s="107">
        <f>IF(COUNTIF(M18,"&gt;0"),IF(M18&lt;101,1,IF(M18&lt;127,2,IF(M18&lt;153,3,IF(M18&lt;174,4,5)))),"")</f>
        <v>2</v>
      </c>
      <c r="O18" s="112">
        <v>41415</v>
      </c>
      <c r="P18" s="112">
        <v>41418</v>
      </c>
      <c r="Q18" s="112">
        <v>41422</v>
      </c>
      <c r="R18" s="78"/>
      <c r="S18" s="78"/>
      <c r="T18" s="78"/>
      <c r="U18" s="78"/>
      <c r="V18" s="78"/>
      <c r="W18" s="78"/>
      <c r="X18" s="67"/>
      <c r="Y18" s="67"/>
      <c r="Z18" s="78"/>
    </row>
    <row r="19" spans="1:26" s="8" customFormat="1" ht="18" customHeight="1">
      <c r="A19" s="60">
        <f t="shared" si="2"/>
        <v>14</v>
      </c>
      <c r="B19" s="61" t="s">
        <v>170</v>
      </c>
      <c r="C19" s="65" t="s">
        <v>169</v>
      </c>
      <c r="D19" s="74">
        <v>36.6</v>
      </c>
      <c r="E19" s="181" t="s">
        <v>34</v>
      </c>
      <c r="F19" s="170"/>
      <c r="G19" s="64">
        <f t="shared" si="0"/>
      </c>
      <c r="H19" s="107">
        <f t="shared" si="3"/>
      </c>
      <c r="I19" s="63"/>
      <c r="J19" s="64">
        <f t="shared" si="1"/>
      </c>
      <c r="K19" s="107">
        <f t="shared" si="4"/>
      </c>
      <c r="L19" s="79"/>
      <c r="M19" s="64">
        <f t="shared" si="5"/>
      </c>
      <c r="N19" s="107" t="s">
        <v>61</v>
      </c>
      <c r="O19" s="112"/>
      <c r="P19" s="114"/>
      <c r="Q19" s="78"/>
      <c r="R19" s="78"/>
      <c r="S19" s="78"/>
      <c r="T19" s="78"/>
      <c r="U19" s="78"/>
      <c r="V19" s="78"/>
      <c r="W19" s="78"/>
      <c r="X19" s="67"/>
      <c r="Y19" s="67"/>
      <c r="Z19" s="78"/>
    </row>
    <row r="20" spans="1:26" s="8" customFormat="1" ht="18" customHeight="1">
      <c r="A20" s="60">
        <f t="shared" si="2"/>
        <v>15</v>
      </c>
      <c r="B20" s="61" t="s">
        <v>172</v>
      </c>
      <c r="C20" s="62" t="s">
        <v>171</v>
      </c>
      <c r="D20" s="74">
        <v>19.400000000000002</v>
      </c>
      <c r="E20" s="181" t="s">
        <v>34</v>
      </c>
      <c r="F20" s="170"/>
      <c r="G20" s="64">
        <f t="shared" si="0"/>
      </c>
      <c r="H20" s="107">
        <f t="shared" si="3"/>
      </c>
      <c r="I20" s="63"/>
      <c r="J20" s="64">
        <f t="shared" si="1"/>
      </c>
      <c r="K20" s="107">
        <f t="shared" si="4"/>
      </c>
      <c r="L20" s="79"/>
      <c r="M20" s="64">
        <f t="shared" si="5"/>
      </c>
      <c r="N20" s="107" t="s">
        <v>61</v>
      </c>
      <c r="O20" s="109"/>
      <c r="P20" s="112"/>
      <c r="Q20" s="78"/>
      <c r="R20" s="78"/>
      <c r="S20" s="78"/>
      <c r="T20" s="78"/>
      <c r="U20" s="78"/>
      <c r="V20" s="78"/>
      <c r="W20" s="78"/>
      <c r="X20" s="67"/>
      <c r="Y20" s="67"/>
      <c r="Z20" s="78"/>
    </row>
    <row r="21" spans="1:26" s="8" customFormat="1" ht="18" customHeight="1">
      <c r="A21" s="60">
        <f t="shared" si="2"/>
        <v>16</v>
      </c>
      <c r="B21" s="61" t="s">
        <v>149</v>
      </c>
      <c r="C21" s="65" t="s">
        <v>148</v>
      </c>
      <c r="D21" s="74">
        <v>21.7</v>
      </c>
      <c r="E21" s="181" t="s">
        <v>34</v>
      </c>
      <c r="F21" s="170"/>
      <c r="G21" s="64">
        <f t="shared" si="0"/>
      </c>
      <c r="H21" s="107">
        <f t="shared" si="3"/>
      </c>
      <c r="I21" s="63"/>
      <c r="J21" s="64">
        <f t="shared" si="1"/>
      </c>
      <c r="K21" s="107">
        <f t="shared" si="4"/>
      </c>
      <c r="L21" s="79"/>
      <c r="M21" s="64">
        <f t="shared" si="5"/>
      </c>
      <c r="N21" s="107" t="s">
        <v>61</v>
      </c>
      <c r="O21" s="109"/>
      <c r="P21" s="114"/>
      <c r="Q21" s="78"/>
      <c r="R21" s="78"/>
      <c r="S21" s="78"/>
      <c r="T21" s="78"/>
      <c r="U21" s="78"/>
      <c r="V21" s="78"/>
      <c r="W21" s="78"/>
      <c r="X21" s="67"/>
      <c r="Y21" s="67"/>
      <c r="Z21" s="78"/>
    </row>
    <row r="22" spans="1:26" s="8" customFormat="1" ht="18" customHeight="1">
      <c r="A22" s="60">
        <f t="shared" si="2"/>
        <v>17</v>
      </c>
      <c r="B22" s="61" t="s">
        <v>174</v>
      </c>
      <c r="C22" s="62" t="s">
        <v>173</v>
      </c>
      <c r="D22" s="74">
        <v>28.6</v>
      </c>
      <c r="E22" s="181" t="s">
        <v>34</v>
      </c>
      <c r="F22" s="170"/>
      <c r="G22" s="64">
        <f t="shared" si="0"/>
      </c>
      <c r="H22" s="107">
        <f t="shared" si="3"/>
      </c>
      <c r="I22" s="63"/>
      <c r="J22" s="64">
        <f t="shared" si="1"/>
      </c>
      <c r="K22" s="107">
        <f t="shared" si="4"/>
      </c>
      <c r="L22" s="79"/>
      <c r="M22" s="64">
        <f t="shared" si="5"/>
      </c>
      <c r="N22" s="107" t="s">
        <v>61</v>
      </c>
      <c r="O22" s="112"/>
      <c r="P22" s="114"/>
      <c r="Q22" s="78"/>
      <c r="R22" s="78"/>
      <c r="S22" s="78"/>
      <c r="T22" s="78"/>
      <c r="U22" s="78"/>
      <c r="V22" s="78"/>
      <c r="W22" s="78"/>
      <c r="X22" s="67"/>
      <c r="Y22" s="67"/>
      <c r="Z22" s="78"/>
    </row>
    <row r="23" spans="1:26" s="8" customFormat="1" ht="18" customHeight="1">
      <c r="A23" s="60">
        <f t="shared" si="2"/>
        <v>18</v>
      </c>
      <c r="B23" s="61" t="s">
        <v>259</v>
      </c>
      <c r="C23" s="65" t="s">
        <v>175</v>
      </c>
      <c r="D23" s="74">
        <v>79.19999999999999</v>
      </c>
      <c r="E23" s="91" t="s">
        <v>33</v>
      </c>
      <c r="F23" s="170"/>
      <c r="G23" s="64">
        <f t="shared" si="0"/>
      </c>
      <c r="H23" s="107">
        <v>4</v>
      </c>
      <c r="I23" s="63"/>
      <c r="J23" s="64">
        <f t="shared" si="1"/>
      </c>
      <c r="K23" s="107">
        <f t="shared" si="4"/>
      </c>
      <c r="L23" s="79"/>
      <c r="M23" s="64">
        <f t="shared" si="5"/>
      </c>
      <c r="N23" s="107" t="s">
        <v>61</v>
      </c>
      <c r="O23" s="112">
        <v>41415</v>
      </c>
      <c r="P23" s="109"/>
      <c r="Q23" s="78"/>
      <c r="R23" s="78"/>
      <c r="S23" s="78"/>
      <c r="T23" s="78"/>
      <c r="U23" s="78"/>
      <c r="V23" s="78"/>
      <c r="W23" s="78"/>
      <c r="X23" s="67"/>
      <c r="Y23" s="67"/>
      <c r="Z23" s="78"/>
    </row>
    <row r="24" spans="1:26" s="8" customFormat="1" ht="18" customHeight="1">
      <c r="A24" s="60">
        <f t="shared" si="2"/>
        <v>19</v>
      </c>
      <c r="B24" s="61" t="s">
        <v>250</v>
      </c>
      <c r="C24" s="62" t="s">
        <v>214</v>
      </c>
      <c r="D24" s="74">
        <v>81.8</v>
      </c>
      <c r="E24" s="91" t="s">
        <v>33</v>
      </c>
      <c r="F24" s="170">
        <v>79.5</v>
      </c>
      <c r="G24" s="64">
        <f t="shared" si="0"/>
        <v>161.3</v>
      </c>
      <c r="H24" s="107">
        <f t="shared" si="3"/>
        <v>4</v>
      </c>
      <c r="I24" s="63">
        <v>100</v>
      </c>
      <c r="J24" s="64">
        <f t="shared" si="1"/>
        <v>181.8</v>
      </c>
      <c r="K24" s="107">
        <f t="shared" si="4"/>
        <v>5</v>
      </c>
      <c r="L24" s="79"/>
      <c r="M24" s="64">
        <f t="shared" si="5"/>
      </c>
      <c r="N24" s="107" t="s">
        <v>61</v>
      </c>
      <c r="O24" s="184">
        <v>41418</v>
      </c>
      <c r="P24" s="109">
        <v>41425</v>
      </c>
      <c r="Q24" s="119">
        <v>41432</v>
      </c>
      <c r="R24" s="78"/>
      <c r="S24" s="78"/>
      <c r="T24" s="78"/>
      <c r="U24" s="78"/>
      <c r="V24" s="78"/>
      <c r="W24" s="78"/>
      <c r="X24" s="67"/>
      <c r="Y24" s="67"/>
      <c r="Z24" s="78"/>
    </row>
    <row r="25" spans="1:26" s="8" customFormat="1" ht="18" customHeight="1">
      <c r="A25" s="60">
        <f t="shared" si="2"/>
        <v>20</v>
      </c>
      <c r="B25" s="61" t="s">
        <v>177</v>
      </c>
      <c r="C25" s="62" t="s">
        <v>176</v>
      </c>
      <c r="D25" s="74">
        <v>16.4</v>
      </c>
      <c r="E25" s="181" t="s">
        <v>34</v>
      </c>
      <c r="F25" s="170"/>
      <c r="G25" s="64">
        <f t="shared" si="0"/>
      </c>
      <c r="H25" s="107">
        <f t="shared" si="3"/>
      </c>
      <c r="I25" s="63"/>
      <c r="J25" s="64">
        <f t="shared" si="1"/>
      </c>
      <c r="K25" s="107">
        <f t="shared" si="4"/>
      </c>
      <c r="L25" s="79"/>
      <c r="M25" s="64">
        <f t="shared" si="5"/>
      </c>
      <c r="N25" s="107" t="s">
        <v>61</v>
      </c>
      <c r="O25" s="109"/>
      <c r="P25" s="109"/>
      <c r="Q25" s="78"/>
      <c r="R25" s="78"/>
      <c r="S25" s="78"/>
      <c r="T25" s="78"/>
      <c r="U25" s="78"/>
      <c r="V25" s="78"/>
      <c r="W25" s="78"/>
      <c r="X25" s="67"/>
      <c r="Y25" s="67"/>
      <c r="Z25" s="78"/>
    </row>
    <row r="26" spans="1:26" s="8" customFormat="1" ht="18" customHeight="1">
      <c r="A26" s="60">
        <f t="shared" si="2"/>
        <v>21</v>
      </c>
      <c r="B26" s="61" t="s">
        <v>82</v>
      </c>
      <c r="C26" s="65" t="s">
        <v>81</v>
      </c>
      <c r="D26" s="74">
        <v>67.1</v>
      </c>
      <c r="E26" s="91" t="s">
        <v>33</v>
      </c>
      <c r="F26" s="170">
        <v>63</v>
      </c>
      <c r="G26" s="64">
        <f t="shared" si="0"/>
        <v>130.1</v>
      </c>
      <c r="H26" s="107">
        <f t="shared" si="3"/>
        <v>3</v>
      </c>
      <c r="I26" s="63"/>
      <c r="J26" s="64">
        <f t="shared" si="1"/>
      </c>
      <c r="K26" s="107">
        <f t="shared" si="4"/>
      </c>
      <c r="L26" s="79"/>
      <c r="M26" s="64">
        <f t="shared" si="5"/>
      </c>
      <c r="N26" s="107" t="s">
        <v>61</v>
      </c>
      <c r="O26" s="109">
        <v>41425</v>
      </c>
      <c r="P26" s="114"/>
      <c r="Q26" s="78"/>
      <c r="R26" s="78"/>
      <c r="S26" s="78"/>
      <c r="T26" s="78"/>
      <c r="U26" s="78"/>
      <c r="V26" s="78"/>
      <c r="W26" s="78"/>
      <c r="X26" s="67"/>
      <c r="Y26" s="67"/>
      <c r="Z26" s="78"/>
    </row>
    <row r="27" spans="1:26" s="8" customFormat="1" ht="18" customHeight="1">
      <c r="A27" s="60">
        <f t="shared" si="2"/>
        <v>22</v>
      </c>
      <c r="B27" s="61" t="s">
        <v>84</v>
      </c>
      <c r="C27" s="65" t="s">
        <v>83</v>
      </c>
      <c r="D27" s="74">
        <v>46.5</v>
      </c>
      <c r="E27" s="181" t="s">
        <v>34</v>
      </c>
      <c r="F27" s="170"/>
      <c r="G27" s="64">
        <f t="shared" si="0"/>
      </c>
      <c r="H27" s="107">
        <f t="shared" si="3"/>
      </c>
      <c r="I27" s="63"/>
      <c r="J27" s="64">
        <f t="shared" si="1"/>
      </c>
      <c r="K27" s="107">
        <f t="shared" si="4"/>
      </c>
      <c r="L27" s="79"/>
      <c r="M27" s="64">
        <f t="shared" si="5"/>
      </c>
      <c r="N27" s="107" t="s">
        <v>61</v>
      </c>
      <c r="O27" s="112"/>
      <c r="P27" s="114"/>
      <c r="Q27" s="78"/>
      <c r="R27" s="78"/>
      <c r="S27" s="78"/>
      <c r="T27" s="78"/>
      <c r="U27" s="78"/>
      <c r="V27" s="78"/>
      <c r="W27" s="78"/>
      <c r="X27" s="67"/>
      <c r="Y27" s="67"/>
      <c r="Z27" s="78"/>
    </row>
    <row r="28" spans="1:26" s="8" customFormat="1" ht="18" customHeight="1">
      <c r="A28" s="60">
        <f t="shared" si="2"/>
        <v>23</v>
      </c>
      <c r="B28" s="61" t="s">
        <v>248</v>
      </c>
      <c r="C28" s="65" t="s">
        <v>247</v>
      </c>
      <c r="D28" s="74">
        <v>9.4</v>
      </c>
      <c r="E28" s="181" t="s">
        <v>34</v>
      </c>
      <c r="F28" s="170"/>
      <c r="G28" s="64">
        <f t="shared" si="0"/>
      </c>
      <c r="H28" s="107">
        <f t="shared" si="3"/>
      </c>
      <c r="I28" s="63"/>
      <c r="J28" s="64">
        <f t="shared" si="1"/>
      </c>
      <c r="K28" s="107">
        <f t="shared" si="4"/>
      </c>
      <c r="L28" s="79"/>
      <c r="M28" s="64">
        <f t="shared" si="5"/>
      </c>
      <c r="N28" s="107" t="s">
        <v>61</v>
      </c>
      <c r="O28" s="112"/>
      <c r="P28" s="114"/>
      <c r="Q28" s="78"/>
      <c r="R28" s="78"/>
      <c r="S28" s="78"/>
      <c r="T28" s="78"/>
      <c r="U28" s="78"/>
      <c r="V28" s="78"/>
      <c r="W28" s="78"/>
      <c r="X28" s="67"/>
      <c r="Y28" s="67"/>
      <c r="Z28" s="78"/>
    </row>
    <row r="29" spans="1:26" s="8" customFormat="1" ht="18" customHeight="1">
      <c r="A29" s="60">
        <f t="shared" si="2"/>
        <v>24</v>
      </c>
      <c r="B29" s="61" t="s">
        <v>179</v>
      </c>
      <c r="C29" s="80" t="s">
        <v>178</v>
      </c>
      <c r="D29" s="74">
        <v>69.7</v>
      </c>
      <c r="E29" s="91" t="s">
        <v>33</v>
      </c>
      <c r="F29" s="170">
        <v>76</v>
      </c>
      <c r="G29" s="64">
        <f>IF(COUNTIF(F29,"&gt;0"),D29+F29,"")</f>
        <v>145.7</v>
      </c>
      <c r="H29" s="107">
        <f t="shared" si="3"/>
        <v>3</v>
      </c>
      <c r="I29" s="63"/>
      <c r="J29" s="64">
        <f t="shared" si="1"/>
      </c>
      <c r="K29" s="107">
        <f aca="true" t="shared" si="6" ref="K29:K74">IF(COUNTIF(J29,"&gt;0"),IF(J29&lt;101,1,IF(J29&lt;127,2,IF(J29&lt;153,3,IF(J29&lt;174,4,5)))),"")</f>
      </c>
      <c r="L29" s="79"/>
      <c r="M29" s="64">
        <f aca="true" t="shared" si="7" ref="M29:M74">IF(COUNTIF(L29,"&gt;0"),D29+L29,"")</f>
      </c>
      <c r="N29" s="107" t="s">
        <v>61</v>
      </c>
      <c r="O29" s="112">
        <v>41415</v>
      </c>
      <c r="P29" s="109"/>
      <c r="Q29" s="78"/>
      <c r="R29" s="78"/>
      <c r="S29" s="78"/>
      <c r="T29" s="78"/>
      <c r="U29" s="78"/>
      <c r="V29" s="78"/>
      <c r="W29" s="78"/>
      <c r="X29" s="67"/>
      <c r="Y29" s="67"/>
      <c r="Z29" s="78"/>
    </row>
    <row r="30" spans="1:26" s="8" customFormat="1" ht="18" customHeight="1">
      <c r="A30" s="60">
        <f t="shared" si="2"/>
        <v>25</v>
      </c>
      <c r="B30" s="61" t="s">
        <v>86</v>
      </c>
      <c r="C30" s="62" t="s">
        <v>85</v>
      </c>
      <c r="D30" s="74">
        <v>35.6</v>
      </c>
      <c r="E30" s="181" t="s">
        <v>34</v>
      </c>
      <c r="F30" s="170"/>
      <c r="G30" s="64">
        <f t="shared" si="0"/>
      </c>
      <c r="H30" s="107">
        <f t="shared" si="3"/>
      </c>
      <c r="I30" s="63"/>
      <c r="J30" s="64">
        <f t="shared" si="1"/>
      </c>
      <c r="K30" s="107">
        <f t="shared" si="6"/>
      </c>
      <c r="L30" s="79"/>
      <c r="M30" s="64">
        <f t="shared" si="7"/>
      </c>
      <c r="N30" s="107" t="s">
        <v>61</v>
      </c>
      <c r="O30" s="109"/>
      <c r="P30" s="112"/>
      <c r="Q30" s="54"/>
      <c r="R30" s="78"/>
      <c r="S30" s="78"/>
      <c r="T30" s="78"/>
      <c r="U30" s="78"/>
      <c r="V30" s="78"/>
      <c r="W30" s="78"/>
      <c r="X30" s="67"/>
      <c r="Y30" s="67"/>
      <c r="Z30" s="78"/>
    </row>
    <row r="31" spans="1:26" s="8" customFormat="1" ht="18" customHeight="1">
      <c r="A31" s="60">
        <f t="shared" si="2"/>
        <v>26</v>
      </c>
      <c r="B31" s="61" t="s">
        <v>88</v>
      </c>
      <c r="C31" s="62" t="s">
        <v>87</v>
      </c>
      <c r="D31" s="74">
        <v>41.1</v>
      </c>
      <c r="E31" s="181" t="s">
        <v>34</v>
      </c>
      <c r="F31" s="170"/>
      <c r="G31" s="64">
        <f t="shared" si="0"/>
      </c>
      <c r="H31" s="107">
        <f t="shared" si="3"/>
      </c>
      <c r="I31" s="63"/>
      <c r="J31" s="64">
        <f t="shared" si="1"/>
      </c>
      <c r="K31" s="107">
        <f t="shared" si="6"/>
      </c>
      <c r="L31" s="79"/>
      <c r="M31" s="64">
        <f t="shared" si="7"/>
      </c>
      <c r="N31" s="107" t="s">
        <v>61</v>
      </c>
      <c r="O31" s="117"/>
      <c r="P31" s="114"/>
      <c r="Q31" s="78"/>
      <c r="R31" s="78"/>
      <c r="S31" s="78"/>
      <c r="T31" s="78"/>
      <c r="U31" s="78"/>
      <c r="V31" s="78"/>
      <c r="W31" s="78"/>
      <c r="X31" s="67"/>
      <c r="Y31" s="67"/>
      <c r="Z31" s="78"/>
    </row>
    <row r="32" spans="1:26" s="8" customFormat="1" ht="18" customHeight="1">
      <c r="A32" s="60">
        <f t="shared" si="2"/>
        <v>27</v>
      </c>
      <c r="B32" s="81" t="s">
        <v>181</v>
      </c>
      <c r="C32" s="82" t="s">
        <v>180</v>
      </c>
      <c r="D32" s="74">
        <v>63</v>
      </c>
      <c r="E32" s="91" t="s">
        <v>33</v>
      </c>
      <c r="F32" s="170">
        <v>27</v>
      </c>
      <c r="G32" s="64">
        <f t="shared" si="0"/>
        <v>90</v>
      </c>
      <c r="H32" s="107">
        <f t="shared" si="3"/>
        <v>1</v>
      </c>
      <c r="I32" s="63">
        <v>42.6</v>
      </c>
      <c r="J32" s="64">
        <f t="shared" si="1"/>
        <v>105.6</v>
      </c>
      <c r="K32" s="107">
        <f t="shared" si="6"/>
        <v>2</v>
      </c>
      <c r="L32" s="79"/>
      <c r="M32" s="64">
        <f t="shared" si="7"/>
      </c>
      <c r="N32" s="107" t="s">
        <v>61</v>
      </c>
      <c r="O32" s="112">
        <v>41418</v>
      </c>
      <c r="P32" s="112">
        <v>41422</v>
      </c>
      <c r="Q32" s="78"/>
      <c r="R32" s="78"/>
      <c r="S32" s="78"/>
      <c r="T32" s="78"/>
      <c r="U32" s="78"/>
      <c r="V32" s="78"/>
      <c r="W32" s="78"/>
      <c r="X32" s="67"/>
      <c r="Y32" s="67"/>
      <c r="Z32" s="78"/>
    </row>
    <row r="33" spans="1:26" s="8" customFormat="1" ht="18" customHeight="1">
      <c r="A33" s="60">
        <f t="shared" si="2"/>
        <v>28</v>
      </c>
      <c r="B33" s="61" t="s">
        <v>90</v>
      </c>
      <c r="C33" s="62" t="s">
        <v>89</v>
      </c>
      <c r="D33" s="74">
        <v>85.1</v>
      </c>
      <c r="E33" s="91" t="s">
        <v>33</v>
      </c>
      <c r="F33" s="170"/>
      <c r="G33" s="64">
        <f t="shared" si="0"/>
      </c>
      <c r="H33" s="107">
        <v>4</v>
      </c>
      <c r="I33" s="63"/>
      <c r="J33" s="64">
        <f t="shared" si="1"/>
      </c>
      <c r="K33" s="107">
        <f t="shared" si="6"/>
      </c>
      <c r="L33" s="79"/>
      <c r="M33" s="64">
        <f t="shared" si="7"/>
      </c>
      <c r="N33" s="107" t="s">
        <v>61</v>
      </c>
      <c r="O33" s="112">
        <v>41418</v>
      </c>
      <c r="P33" s="112"/>
      <c r="Q33" s="78"/>
      <c r="R33" s="78"/>
      <c r="S33" s="78"/>
      <c r="T33" s="78"/>
      <c r="U33" s="78"/>
      <c r="V33" s="78"/>
      <c r="W33" s="78"/>
      <c r="X33" s="67"/>
      <c r="Y33" s="67"/>
      <c r="Z33" s="78"/>
    </row>
    <row r="34" spans="1:16" s="8" customFormat="1" ht="18" customHeight="1">
      <c r="A34" s="60">
        <f t="shared" si="2"/>
        <v>29</v>
      </c>
      <c r="B34" s="61" t="s">
        <v>183</v>
      </c>
      <c r="C34" s="62" t="s">
        <v>182</v>
      </c>
      <c r="D34" s="74">
        <v>8.7</v>
      </c>
      <c r="E34" s="181" t="s">
        <v>34</v>
      </c>
      <c r="F34" s="170"/>
      <c r="G34" s="64">
        <f t="shared" si="0"/>
      </c>
      <c r="H34" s="107">
        <f t="shared" si="3"/>
      </c>
      <c r="I34" s="63"/>
      <c r="J34" s="64">
        <f t="shared" si="1"/>
      </c>
      <c r="K34" s="107">
        <f t="shared" si="6"/>
      </c>
      <c r="L34" s="79"/>
      <c r="M34" s="64">
        <f t="shared" si="7"/>
      </c>
      <c r="N34" s="107" t="s">
        <v>61</v>
      </c>
      <c r="O34" s="109"/>
      <c r="P34" s="109"/>
    </row>
    <row r="35" spans="1:16" s="8" customFormat="1" ht="18" customHeight="1">
      <c r="A35" s="60">
        <f t="shared" si="2"/>
        <v>30</v>
      </c>
      <c r="B35" s="61" t="s">
        <v>137</v>
      </c>
      <c r="C35" s="65" t="s">
        <v>136</v>
      </c>
      <c r="D35" s="74">
        <v>26.5</v>
      </c>
      <c r="E35" s="181" t="s">
        <v>34</v>
      </c>
      <c r="F35" s="170"/>
      <c r="G35" s="64">
        <f t="shared" si="0"/>
      </c>
      <c r="H35" s="107">
        <f t="shared" si="3"/>
      </c>
      <c r="I35" s="63"/>
      <c r="J35" s="64">
        <f t="shared" si="1"/>
      </c>
      <c r="K35" s="107">
        <f t="shared" si="6"/>
      </c>
      <c r="L35" s="79"/>
      <c r="M35" s="64">
        <f t="shared" si="7"/>
      </c>
      <c r="N35" s="107" t="s">
        <v>61</v>
      </c>
      <c r="O35" s="109"/>
      <c r="P35" s="112"/>
    </row>
    <row r="36" spans="1:16" s="8" customFormat="1" ht="18" customHeight="1">
      <c r="A36" s="60">
        <f t="shared" si="2"/>
        <v>31</v>
      </c>
      <c r="B36" s="61" t="s">
        <v>246</v>
      </c>
      <c r="C36" s="65" t="s">
        <v>245</v>
      </c>
      <c r="D36" s="74">
        <v>10</v>
      </c>
      <c r="E36" s="181" t="s">
        <v>34</v>
      </c>
      <c r="F36" s="170"/>
      <c r="G36" s="64">
        <f t="shared" si="0"/>
      </c>
      <c r="H36" s="107">
        <f t="shared" si="3"/>
      </c>
      <c r="I36" s="63"/>
      <c r="J36" s="64">
        <f t="shared" si="1"/>
      </c>
      <c r="K36" s="107">
        <f t="shared" si="6"/>
      </c>
      <c r="L36" s="79"/>
      <c r="M36" s="64">
        <f t="shared" si="7"/>
      </c>
      <c r="N36" s="107" t="s">
        <v>61</v>
      </c>
      <c r="O36" s="109"/>
      <c r="P36" s="114"/>
    </row>
    <row r="37" spans="1:16" s="8" customFormat="1" ht="18" customHeight="1">
      <c r="A37" s="60">
        <f t="shared" si="2"/>
        <v>32</v>
      </c>
      <c r="B37" s="61" t="s">
        <v>216</v>
      </c>
      <c r="C37" s="62" t="s">
        <v>215</v>
      </c>
      <c r="D37" s="74">
        <v>28.8</v>
      </c>
      <c r="E37" s="181" t="s">
        <v>34</v>
      </c>
      <c r="F37" s="170"/>
      <c r="G37" s="64">
        <f t="shared" si="0"/>
      </c>
      <c r="H37" s="107">
        <f t="shared" si="3"/>
      </c>
      <c r="I37" s="63"/>
      <c r="J37" s="64">
        <f t="shared" si="1"/>
      </c>
      <c r="K37" s="107">
        <f t="shared" si="6"/>
      </c>
      <c r="L37" s="79"/>
      <c r="M37" s="64">
        <f t="shared" si="7"/>
      </c>
      <c r="N37" s="107" t="s">
        <v>61</v>
      </c>
      <c r="O37" s="109"/>
      <c r="P37" s="114"/>
    </row>
    <row r="38" spans="1:16" s="8" customFormat="1" ht="18" customHeight="1">
      <c r="A38" s="60">
        <f t="shared" si="2"/>
        <v>33</v>
      </c>
      <c r="B38" s="61" t="s">
        <v>218</v>
      </c>
      <c r="C38" s="62" t="s">
        <v>217</v>
      </c>
      <c r="D38" s="74">
        <v>55.6</v>
      </c>
      <c r="E38" s="91" t="s">
        <v>33</v>
      </c>
      <c r="F38" s="170">
        <v>43.5</v>
      </c>
      <c r="G38" s="64">
        <f t="shared" si="0"/>
        <v>99.1</v>
      </c>
      <c r="H38" s="107">
        <f>IF(COUNTIF(G38,"&gt;0"),IF(G38&lt;99,1,IF(G38&lt;127,2,IF(G38&lt;153,3,IF(G38&lt;174,4,5)))),"")</f>
        <v>2</v>
      </c>
      <c r="I38" s="63"/>
      <c r="J38" s="64">
        <f t="shared" si="1"/>
      </c>
      <c r="K38" s="107">
        <f t="shared" si="6"/>
      </c>
      <c r="L38" s="79"/>
      <c r="M38" s="64">
        <f t="shared" si="7"/>
      </c>
      <c r="N38" s="107" t="s">
        <v>61</v>
      </c>
      <c r="O38" s="109">
        <v>41425</v>
      </c>
      <c r="P38" s="109"/>
    </row>
    <row r="39" spans="1:16" s="8" customFormat="1" ht="18" customHeight="1">
      <c r="A39" s="60">
        <f t="shared" si="2"/>
        <v>34</v>
      </c>
      <c r="B39" s="61" t="s">
        <v>220</v>
      </c>
      <c r="C39" s="65" t="s">
        <v>219</v>
      </c>
      <c r="D39" s="74">
        <v>31.700000000000003</v>
      </c>
      <c r="E39" s="181" t="s">
        <v>34</v>
      </c>
      <c r="F39" s="170"/>
      <c r="G39" s="64">
        <f t="shared" si="0"/>
      </c>
      <c r="H39" s="107">
        <f t="shared" si="3"/>
      </c>
      <c r="I39" s="63"/>
      <c r="J39" s="64">
        <f t="shared" si="1"/>
      </c>
      <c r="K39" s="107">
        <f t="shared" si="6"/>
      </c>
      <c r="L39" s="79"/>
      <c r="M39" s="64">
        <f t="shared" si="7"/>
      </c>
      <c r="N39" s="107" t="s">
        <v>61</v>
      </c>
      <c r="O39" s="109"/>
      <c r="P39" s="114"/>
    </row>
    <row r="40" spans="1:16" s="8" customFormat="1" ht="18" customHeight="1">
      <c r="A40" s="60">
        <f t="shared" si="2"/>
        <v>35</v>
      </c>
      <c r="B40" s="61" t="s">
        <v>185</v>
      </c>
      <c r="C40" s="62" t="s">
        <v>184</v>
      </c>
      <c r="D40" s="74">
        <v>5.5</v>
      </c>
      <c r="E40" s="181" t="s">
        <v>34</v>
      </c>
      <c r="F40" s="170"/>
      <c r="G40" s="64">
        <f t="shared" si="0"/>
      </c>
      <c r="H40" s="107">
        <f t="shared" si="3"/>
      </c>
      <c r="I40" s="63"/>
      <c r="J40" s="64">
        <f t="shared" si="1"/>
      </c>
      <c r="K40" s="107">
        <f t="shared" si="6"/>
      </c>
      <c r="L40" s="79"/>
      <c r="M40" s="64">
        <f t="shared" si="7"/>
      </c>
      <c r="N40" s="107" t="s">
        <v>61</v>
      </c>
      <c r="O40" s="109"/>
      <c r="P40" s="112"/>
    </row>
    <row r="41" spans="1:17" s="8" customFormat="1" ht="18" customHeight="1">
      <c r="A41" s="60">
        <f t="shared" si="2"/>
        <v>36</v>
      </c>
      <c r="B41" s="61" t="s">
        <v>222</v>
      </c>
      <c r="C41" s="62" t="s">
        <v>221</v>
      </c>
      <c r="D41" s="74">
        <v>79.9</v>
      </c>
      <c r="E41" s="91" t="s">
        <v>33</v>
      </c>
      <c r="F41" s="170"/>
      <c r="G41" s="64">
        <f t="shared" si="0"/>
      </c>
      <c r="H41" s="107">
        <v>4</v>
      </c>
      <c r="I41" s="63"/>
      <c r="J41" s="64">
        <f t="shared" si="1"/>
      </c>
      <c r="K41" s="107">
        <f t="shared" si="6"/>
      </c>
      <c r="L41" s="79"/>
      <c r="M41" s="64">
        <f t="shared" si="7"/>
      </c>
      <c r="N41" s="107" t="s">
        <v>61</v>
      </c>
      <c r="O41" s="112">
        <v>41415</v>
      </c>
      <c r="P41" s="109"/>
      <c r="Q41" s="66"/>
    </row>
    <row r="42" spans="1:16" s="8" customFormat="1" ht="18" customHeight="1">
      <c r="A42" s="60">
        <f t="shared" si="2"/>
        <v>37</v>
      </c>
      <c r="B42" s="61" t="s">
        <v>139</v>
      </c>
      <c r="C42" s="65" t="s">
        <v>138</v>
      </c>
      <c r="D42" s="74">
        <v>33.1</v>
      </c>
      <c r="E42" s="181" t="s">
        <v>34</v>
      </c>
      <c r="F42" s="170"/>
      <c r="G42" s="64">
        <f t="shared" si="0"/>
      </c>
      <c r="H42" s="107">
        <f t="shared" si="3"/>
      </c>
      <c r="I42" s="63"/>
      <c r="J42" s="64">
        <f t="shared" si="1"/>
      </c>
      <c r="K42" s="107">
        <f t="shared" si="6"/>
      </c>
      <c r="L42" s="79"/>
      <c r="M42" s="64">
        <f t="shared" si="7"/>
      </c>
      <c r="N42" s="107" t="s">
        <v>61</v>
      </c>
      <c r="O42" s="109"/>
      <c r="P42" s="114"/>
    </row>
    <row r="43" spans="1:16" s="8" customFormat="1" ht="18" customHeight="1">
      <c r="A43" s="60">
        <f t="shared" si="2"/>
        <v>38</v>
      </c>
      <c r="B43" s="61" t="s">
        <v>92</v>
      </c>
      <c r="C43" s="65" t="s">
        <v>91</v>
      </c>
      <c r="D43" s="74">
        <v>46.900000000000006</v>
      </c>
      <c r="E43" s="181" t="s">
        <v>34</v>
      </c>
      <c r="F43" s="170"/>
      <c r="G43" s="64">
        <f t="shared" si="0"/>
      </c>
      <c r="H43" s="107">
        <f t="shared" si="3"/>
      </c>
      <c r="I43" s="63"/>
      <c r="J43" s="64">
        <f t="shared" si="1"/>
      </c>
      <c r="K43" s="107">
        <f t="shared" si="6"/>
      </c>
      <c r="L43" s="79"/>
      <c r="M43" s="64">
        <f t="shared" si="7"/>
      </c>
      <c r="N43" s="107" t="s">
        <v>61</v>
      </c>
      <c r="O43" s="109"/>
      <c r="P43" s="109"/>
    </row>
    <row r="44" spans="1:16" s="8" customFormat="1" ht="18" customHeight="1">
      <c r="A44" s="60">
        <f t="shared" si="2"/>
        <v>39</v>
      </c>
      <c r="B44" s="61" t="s">
        <v>35</v>
      </c>
      <c r="C44" s="62" t="s">
        <v>93</v>
      </c>
      <c r="D44" s="74">
        <v>30.599999999999998</v>
      </c>
      <c r="E44" s="181" t="s">
        <v>34</v>
      </c>
      <c r="F44" s="170"/>
      <c r="G44" s="64">
        <f t="shared" si="0"/>
      </c>
      <c r="H44" s="107">
        <f t="shared" si="3"/>
      </c>
      <c r="I44" s="63"/>
      <c r="J44" s="64">
        <f t="shared" si="1"/>
      </c>
      <c r="K44" s="107">
        <f t="shared" si="6"/>
      </c>
      <c r="L44" s="79"/>
      <c r="M44" s="64">
        <f t="shared" si="7"/>
      </c>
      <c r="N44" s="107" t="s">
        <v>61</v>
      </c>
      <c r="O44" s="109"/>
      <c r="P44" s="114"/>
    </row>
    <row r="45" spans="1:16" s="8" customFormat="1" ht="18" customHeight="1">
      <c r="A45" s="60">
        <f t="shared" si="2"/>
        <v>40</v>
      </c>
      <c r="B45" s="61" t="s">
        <v>224</v>
      </c>
      <c r="C45" s="62" t="s">
        <v>223</v>
      </c>
      <c r="D45" s="74">
        <v>29.95</v>
      </c>
      <c r="E45" s="181" t="s">
        <v>34</v>
      </c>
      <c r="F45" s="170"/>
      <c r="G45" s="64">
        <f t="shared" si="0"/>
      </c>
      <c r="H45" s="107">
        <f t="shared" si="3"/>
      </c>
      <c r="I45" s="63"/>
      <c r="J45" s="64">
        <f t="shared" si="1"/>
      </c>
      <c r="K45" s="107">
        <f t="shared" si="6"/>
      </c>
      <c r="L45" s="79"/>
      <c r="M45" s="64">
        <f t="shared" si="7"/>
      </c>
      <c r="N45" s="107" t="s">
        <v>61</v>
      </c>
      <c r="O45" s="109"/>
      <c r="P45" s="109"/>
    </row>
    <row r="46" spans="1:16" s="8" customFormat="1" ht="18" customHeight="1">
      <c r="A46" s="60">
        <f t="shared" si="2"/>
        <v>41</v>
      </c>
      <c r="B46" s="61" t="s">
        <v>187</v>
      </c>
      <c r="C46" s="65" t="s">
        <v>186</v>
      </c>
      <c r="D46" s="74">
        <v>16.8</v>
      </c>
      <c r="E46" s="181" t="s">
        <v>34</v>
      </c>
      <c r="F46" s="170"/>
      <c r="G46" s="64">
        <f t="shared" si="0"/>
      </c>
      <c r="H46" s="107">
        <f t="shared" si="3"/>
      </c>
      <c r="I46" s="63"/>
      <c r="J46" s="64">
        <f t="shared" si="1"/>
      </c>
      <c r="K46" s="107">
        <f t="shared" si="6"/>
      </c>
      <c r="L46" s="79"/>
      <c r="M46" s="64">
        <f t="shared" si="7"/>
      </c>
      <c r="N46" s="107" t="s">
        <v>61</v>
      </c>
      <c r="O46" s="109"/>
      <c r="P46" s="114"/>
    </row>
    <row r="47" spans="1:16" s="8" customFormat="1" ht="18" customHeight="1">
      <c r="A47" s="60">
        <f t="shared" si="2"/>
        <v>42</v>
      </c>
      <c r="B47" s="61" t="s">
        <v>226</v>
      </c>
      <c r="C47" s="65" t="s">
        <v>225</v>
      </c>
      <c r="D47" s="74">
        <v>11.05</v>
      </c>
      <c r="E47" s="181" t="s">
        <v>34</v>
      </c>
      <c r="F47" s="170"/>
      <c r="G47" s="64">
        <f t="shared" si="0"/>
      </c>
      <c r="H47" s="107">
        <f t="shared" si="3"/>
      </c>
      <c r="I47" s="63"/>
      <c r="J47" s="64">
        <f t="shared" si="1"/>
      </c>
      <c r="K47" s="107">
        <f t="shared" si="6"/>
      </c>
      <c r="L47" s="79"/>
      <c r="M47" s="64">
        <f t="shared" si="7"/>
      </c>
      <c r="N47" s="107" t="s">
        <v>61</v>
      </c>
      <c r="O47" s="109"/>
      <c r="P47" s="114"/>
    </row>
    <row r="48" spans="1:16" s="8" customFormat="1" ht="18" customHeight="1">
      <c r="A48" s="60">
        <f t="shared" si="2"/>
        <v>43</v>
      </c>
      <c r="B48" s="61" t="s">
        <v>96</v>
      </c>
      <c r="C48" s="62" t="s">
        <v>95</v>
      </c>
      <c r="D48" s="74">
        <v>30.6</v>
      </c>
      <c r="E48" s="181" t="s">
        <v>34</v>
      </c>
      <c r="F48" s="170"/>
      <c r="G48" s="64">
        <f t="shared" si="0"/>
      </c>
      <c r="H48" s="107">
        <f t="shared" si="3"/>
      </c>
      <c r="I48" s="63"/>
      <c r="J48" s="64">
        <f t="shared" si="1"/>
      </c>
      <c r="K48" s="107">
        <f t="shared" si="6"/>
      </c>
      <c r="L48" s="79"/>
      <c r="M48" s="64">
        <f t="shared" si="7"/>
      </c>
      <c r="N48" s="107" t="s">
        <v>61</v>
      </c>
      <c r="O48" s="109"/>
      <c r="P48" s="114"/>
    </row>
    <row r="49" spans="1:16" s="8" customFormat="1" ht="18" customHeight="1">
      <c r="A49" s="60">
        <f t="shared" si="2"/>
        <v>44</v>
      </c>
      <c r="B49" s="61" t="s">
        <v>98</v>
      </c>
      <c r="C49" s="65" t="s">
        <v>97</v>
      </c>
      <c r="D49" s="74">
        <v>54.7</v>
      </c>
      <c r="E49" s="91" t="s">
        <v>33</v>
      </c>
      <c r="F49" s="170">
        <v>21.9</v>
      </c>
      <c r="G49" s="64">
        <f t="shared" si="0"/>
        <v>76.6</v>
      </c>
      <c r="H49" s="107">
        <f t="shared" si="3"/>
        <v>1</v>
      </c>
      <c r="I49" s="63">
        <v>45.7</v>
      </c>
      <c r="J49" s="64">
        <f t="shared" si="1"/>
        <v>100.4</v>
      </c>
      <c r="K49" s="107">
        <f>IF(COUNTIF(J49,"&gt;0"),IF(J49&lt;100,1,IF(J49&lt;127,2,IF(J49&lt;153,3,IF(J49&lt;174,4,5)))),"")</f>
        <v>2</v>
      </c>
      <c r="L49" s="79"/>
      <c r="M49" s="64">
        <f t="shared" si="7"/>
      </c>
      <c r="N49" s="107" t="s">
        <v>61</v>
      </c>
      <c r="O49" s="109">
        <v>41429</v>
      </c>
      <c r="P49" s="119">
        <v>41432</v>
      </c>
    </row>
    <row r="50" spans="1:16" s="8" customFormat="1" ht="18" customHeight="1">
      <c r="A50" s="60">
        <f t="shared" si="2"/>
        <v>45</v>
      </c>
      <c r="B50" s="61" t="s">
        <v>100</v>
      </c>
      <c r="C50" s="65" t="s">
        <v>99</v>
      </c>
      <c r="D50" s="74">
        <v>79.5</v>
      </c>
      <c r="E50" s="91" t="s">
        <v>33</v>
      </c>
      <c r="F50" s="170"/>
      <c r="G50" s="64">
        <f t="shared" si="0"/>
      </c>
      <c r="H50" s="107">
        <v>4</v>
      </c>
      <c r="I50" s="63"/>
      <c r="J50" s="64">
        <f t="shared" si="1"/>
      </c>
      <c r="K50" s="107">
        <f t="shared" si="6"/>
      </c>
      <c r="L50" s="79"/>
      <c r="M50" s="64">
        <f t="shared" si="7"/>
      </c>
      <c r="N50" s="107" t="s">
        <v>61</v>
      </c>
      <c r="O50" s="109">
        <v>41425</v>
      </c>
      <c r="P50" s="114"/>
    </row>
    <row r="51" spans="1:16" s="8" customFormat="1" ht="18" customHeight="1">
      <c r="A51" s="60">
        <f t="shared" si="2"/>
        <v>46</v>
      </c>
      <c r="B51" s="61" t="s">
        <v>228</v>
      </c>
      <c r="C51" s="62" t="s">
        <v>227</v>
      </c>
      <c r="D51" s="74">
        <v>61.5</v>
      </c>
      <c r="E51" s="91" t="s">
        <v>33</v>
      </c>
      <c r="F51" s="170">
        <v>46</v>
      </c>
      <c r="G51" s="64">
        <f t="shared" si="0"/>
        <v>107.5</v>
      </c>
      <c r="H51" s="107">
        <f t="shared" si="3"/>
        <v>2</v>
      </c>
      <c r="I51" s="63"/>
      <c r="J51" s="64">
        <f t="shared" si="1"/>
      </c>
      <c r="K51" s="107">
        <f t="shared" si="6"/>
      </c>
      <c r="L51" s="79"/>
      <c r="M51" s="64">
        <f t="shared" si="7"/>
      </c>
      <c r="N51" s="107" t="s">
        <v>61</v>
      </c>
      <c r="O51" s="112">
        <v>41418</v>
      </c>
      <c r="P51" s="114"/>
    </row>
    <row r="52" spans="1:16" s="8" customFormat="1" ht="18" customHeight="1">
      <c r="A52" s="60">
        <f t="shared" si="2"/>
        <v>47</v>
      </c>
      <c r="B52" s="61" t="s">
        <v>189</v>
      </c>
      <c r="C52" s="62" t="s">
        <v>188</v>
      </c>
      <c r="D52" s="74">
        <v>23.8</v>
      </c>
      <c r="E52" s="181" t="s">
        <v>34</v>
      </c>
      <c r="F52" s="170"/>
      <c r="G52" s="64">
        <f t="shared" si="0"/>
      </c>
      <c r="H52" s="107">
        <f t="shared" si="3"/>
      </c>
      <c r="I52" s="63"/>
      <c r="J52" s="64">
        <f t="shared" si="1"/>
      </c>
      <c r="K52" s="107">
        <f t="shared" si="6"/>
      </c>
      <c r="L52" s="79"/>
      <c r="M52" s="64">
        <f t="shared" si="7"/>
      </c>
      <c r="N52" s="107" t="s">
        <v>61</v>
      </c>
      <c r="O52" s="109"/>
      <c r="P52" s="112"/>
    </row>
    <row r="53" spans="1:16" s="8" customFormat="1" ht="18" customHeight="1">
      <c r="A53" s="60">
        <f t="shared" si="2"/>
        <v>48</v>
      </c>
      <c r="B53" s="61" t="s">
        <v>102</v>
      </c>
      <c r="C53" s="65" t="s">
        <v>101</v>
      </c>
      <c r="D53" s="74">
        <v>60.75</v>
      </c>
      <c r="E53" s="91" t="s">
        <v>33</v>
      </c>
      <c r="F53" s="170">
        <v>59</v>
      </c>
      <c r="G53" s="64">
        <f t="shared" si="0"/>
        <v>119.75</v>
      </c>
      <c r="H53" s="107">
        <f t="shared" si="3"/>
        <v>2</v>
      </c>
      <c r="I53" s="63"/>
      <c r="J53" s="64">
        <f t="shared" si="1"/>
      </c>
      <c r="K53" s="107">
        <f t="shared" si="6"/>
      </c>
      <c r="L53" s="79"/>
      <c r="M53" s="64">
        <f t="shared" si="7"/>
      </c>
      <c r="N53" s="107" t="s">
        <v>61</v>
      </c>
      <c r="O53" s="112">
        <v>41415</v>
      </c>
      <c r="P53" s="114"/>
    </row>
    <row r="54" spans="1:17" s="8" customFormat="1" ht="18" customHeight="1">
      <c r="A54" s="60">
        <f t="shared" si="2"/>
        <v>49</v>
      </c>
      <c r="B54" s="61" t="s">
        <v>141</v>
      </c>
      <c r="C54" s="62" t="s">
        <v>140</v>
      </c>
      <c r="D54" s="74">
        <v>51.2</v>
      </c>
      <c r="E54" s="91" t="s">
        <v>33</v>
      </c>
      <c r="F54" s="170">
        <v>43.5</v>
      </c>
      <c r="G54" s="64">
        <f t="shared" si="0"/>
        <v>94.7</v>
      </c>
      <c r="H54" s="107">
        <f t="shared" si="3"/>
        <v>1</v>
      </c>
      <c r="I54" s="63">
        <v>31.3</v>
      </c>
      <c r="J54" s="64">
        <f t="shared" si="1"/>
        <v>82.5</v>
      </c>
      <c r="K54" s="107">
        <f t="shared" si="6"/>
        <v>1</v>
      </c>
      <c r="L54" s="79">
        <v>36.4</v>
      </c>
      <c r="M54" s="64">
        <f>IF(COUNTIF(L54,"&gt;0"),D54+L54,"")</f>
        <v>87.6</v>
      </c>
      <c r="N54" s="185">
        <f>IF(COUNTIF(M54,"&gt;0"),IF(M54&lt;101,1,IF(M54&lt;127,2,IF(M54&lt;153,3,IF(M54&lt;174,4,5)))),"")</f>
        <v>1</v>
      </c>
      <c r="O54" s="109">
        <v>41425</v>
      </c>
      <c r="P54" s="109">
        <v>41429</v>
      </c>
      <c r="Q54" s="109">
        <v>41439</v>
      </c>
    </row>
    <row r="55" spans="1:16" s="8" customFormat="1" ht="18" customHeight="1">
      <c r="A55" s="60">
        <f t="shared" si="2"/>
        <v>50</v>
      </c>
      <c r="B55" s="61" t="s">
        <v>252</v>
      </c>
      <c r="C55" s="65" t="s">
        <v>253</v>
      </c>
      <c r="D55" s="74">
        <v>14.3</v>
      </c>
      <c r="E55" s="181" t="s">
        <v>34</v>
      </c>
      <c r="F55" s="170"/>
      <c r="G55" s="64">
        <f t="shared" si="0"/>
      </c>
      <c r="H55" s="107">
        <f t="shared" si="3"/>
      </c>
      <c r="I55" s="63"/>
      <c r="J55" s="64">
        <f t="shared" si="1"/>
      </c>
      <c r="K55" s="107">
        <f t="shared" si="6"/>
      </c>
      <c r="L55" s="79"/>
      <c r="M55" s="64">
        <f t="shared" si="7"/>
      </c>
      <c r="N55" s="107" t="s">
        <v>61</v>
      </c>
      <c r="O55" s="109"/>
      <c r="P55" s="109"/>
    </row>
    <row r="56" spans="1:16" s="8" customFormat="1" ht="18" customHeight="1">
      <c r="A56" s="60">
        <f t="shared" si="2"/>
        <v>51</v>
      </c>
      <c r="B56" s="61" t="s">
        <v>154</v>
      </c>
      <c r="C56" s="62" t="s">
        <v>229</v>
      </c>
      <c r="D56" s="74">
        <v>48.7</v>
      </c>
      <c r="E56" s="91" t="s">
        <v>33</v>
      </c>
      <c r="F56" s="170">
        <v>39</v>
      </c>
      <c r="G56" s="64">
        <f t="shared" si="0"/>
        <v>87.7</v>
      </c>
      <c r="H56" s="107">
        <f t="shared" si="3"/>
        <v>1</v>
      </c>
      <c r="I56" s="63">
        <v>50.5</v>
      </c>
      <c r="J56" s="64">
        <f t="shared" si="1"/>
        <v>99.2</v>
      </c>
      <c r="K56" s="107">
        <f>IF(COUNTIF(J56,"&gt;0"),IF(J56&lt;99,1,IF(J56&lt;127,2,IF(J56&lt;153,3,IF(J56&lt;174,4,5)))),"")</f>
        <v>2</v>
      </c>
      <c r="L56" s="79"/>
      <c r="M56" s="64">
        <f t="shared" si="7"/>
      </c>
      <c r="N56" s="107" t="s">
        <v>61</v>
      </c>
      <c r="O56" s="112">
        <v>41422</v>
      </c>
      <c r="P56" s="109">
        <v>41425</v>
      </c>
    </row>
    <row r="57" spans="1:17" s="8" customFormat="1" ht="18" customHeight="1">
      <c r="A57" s="60">
        <f t="shared" si="2"/>
        <v>52</v>
      </c>
      <c r="B57" s="61" t="s">
        <v>231</v>
      </c>
      <c r="C57" s="62" t="s">
        <v>230</v>
      </c>
      <c r="D57" s="74">
        <v>68.2</v>
      </c>
      <c r="E57" s="91" t="s">
        <v>33</v>
      </c>
      <c r="F57" s="170">
        <v>43</v>
      </c>
      <c r="G57" s="64">
        <f t="shared" si="0"/>
        <v>111.2</v>
      </c>
      <c r="H57" s="107">
        <f t="shared" si="3"/>
        <v>2</v>
      </c>
      <c r="I57" s="63"/>
      <c r="J57" s="64">
        <f t="shared" si="1"/>
      </c>
      <c r="K57" s="107">
        <f t="shared" si="6"/>
      </c>
      <c r="L57" s="79"/>
      <c r="M57" s="64">
        <f t="shared" si="7"/>
      </c>
      <c r="N57" s="107" t="s">
        <v>61</v>
      </c>
      <c r="O57" s="112">
        <v>41415</v>
      </c>
      <c r="P57" s="114"/>
      <c r="Q57" s="14"/>
    </row>
    <row r="58" spans="1:16" s="8" customFormat="1" ht="18" customHeight="1">
      <c r="A58" s="60">
        <f t="shared" si="2"/>
        <v>53</v>
      </c>
      <c r="B58" s="61" t="s">
        <v>53</v>
      </c>
      <c r="C58" s="62" t="s">
        <v>103</v>
      </c>
      <c r="D58" s="74">
        <v>59.6</v>
      </c>
      <c r="E58" s="91" t="s">
        <v>33</v>
      </c>
      <c r="F58" s="170">
        <v>60</v>
      </c>
      <c r="G58" s="64">
        <f t="shared" si="0"/>
        <v>119.6</v>
      </c>
      <c r="H58" s="107">
        <f t="shared" si="3"/>
        <v>2</v>
      </c>
      <c r="I58" s="63"/>
      <c r="J58" s="64">
        <f t="shared" si="1"/>
      </c>
      <c r="K58" s="107">
        <f t="shared" si="6"/>
      </c>
      <c r="L58" s="79"/>
      <c r="M58" s="64">
        <f t="shared" si="7"/>
      </c>
      <c r="N58" s="107" t="s">
        <v>61</v>
      </c>
      <c r="O58" s="109">
        <v>41425</v>
      </c>
      <c r="P58" s="109"/>
    </row>
    <row r="59" spans="1:16" s="8" customFormat="1" ht="18" customHeight="1">
      <c r="A59" s="60">
        <f t="shared" si="2"/>
        <v>54</v>
      </c>
      <c r="B59" s="61" t="s">
        <v>105</v>
      </c>
      <c r="C59" s="62" t="s">
        <v>104</v>
      </c>
      <c r="D59" s="74">
        <v>90.4</v>
      </c>
      <c r="E59" s="91" t="s">
        <v>33</v>
      </c>
      <c r="F59" s="170"/>
      <c r="G59" s="64">
        <f t="shared" si="0"/>
      </c>
      <c r="H59" s="107">
        <v>5</v>
      </c>
      <c r="I59" s="63"/>
      <c r="J59" s="64">
        <f t="shared" si="1"/>
      </c>
      <c r="K59" s="107">
        <f t="shared" si="6"/>
      </c>
      <c r="L59" s="79"/>
      <c r="M59" s="64">
        <f t="shared" si="7"/>
      </c>
      <c r="N59" s="107" t="s">
        <v>61</v>
      </c>
      <c r="O59" s="112">
        <v>41415</v>
      </c>
      <c r="P59" s="114"/>
    </row>
    <row r="60" spans="1:17" s="8" customFormat="1" ht="18" customHeight="1">
      <c r="A60" s="60">
        <f t="shared" si="2"/>
        <v>55</v>
      </c>
      <c r="B60" s="61" t="s">
        <v>107</v>
      </c>
      <c r="C60" s="65" t="s">
        <v>106</v>
      </c>
      <c r="D60" s="74">
        <v>48.6</v>
      </c>
      <c r="E60" s="91" t="s">
        <v>33</v>
      </c>
      <c r="F60" s="199">
        <v>13.5</v>
      </c>
      <c r="G60" s="64">
        <f t="shared" si="0"/>
        <v>62.1</v>
      </c>
      <c r="H60" s="107">
        <f aca="true" t="shared" si="8" ref="H60:H67">IF(COUNTIF(G60,"&gt;0"),IF(G60&lt;101,1,IF(G60&lt;127,2,IF(G60&lt;153,3,IF(G60&lt;174,4,5)))),"")</f>
        <v>1</v>
      </c>
      <c r="I60" s="63">
        <v>7.4</v>
      </c>
      <c r="J60" s="64">
        <f t="shared" si="1"/>
        <v>56</v>
      </c>
      <c r="K60" s="107">
        <f t="shared" si="6"/>
        <v>1</v>
      </c>
      <c r="L60" s="79">
        <v>36.4</v>
      </c>
      <c r="M60" s="64">
        <f t="shared" si="7"/>
        <v>85</v>
      </c>
      <c r="N60" s="185">
        <f>IF(COUNTIF(M60,"&gt;0"),IF(M60&lt;101,1,IF(M60&lt;127,2,IF(M60&lt;153,3,IF(M60&lt;174,4,5)))),"")</f>
        <v>1</v>
      </c>
      <c r="O60" s="109">
        <v>41425</v>
      </c>
      <c r="P60" s="119">
        <v>41432</v>
      </c>
      <c r="Q60" s="109">
        <v>41439</v>
      </c>
    </row>
    <row r="61" spans="1:16" s="8" customFormat="1" ht="18" customHeight="1">
      <c r="A61" s="60">
        <f t="shared" si="2"/>
        <v>56</v>
      </c>
      <c r="B61" s="61" t="s">
        <v>191</v>
      </c>
      <c r="C61" s="65" t="s">
        <v>190</v>
      </c>
      <c r="D61" s="74">
        <v>64.7</v>
      </c>
      <c r="E61" s="91" t="s">
        <v>33</v>
      </c>
      <c r="F61" s="170">
        <v>18</v>
      </c>
      <c r="G61" s="64">
        <f t="shared" si="0"/>
        <v>82.7</v>
      </c>
      <c r="H61" s="107">
        <f t="shared" si="8"/>
        <v>1</v>
      </c>
      <c r="I61" s="63">
        <v>66</v>
      </c>
      <c r="J61" s="64">
        <f t="shared" si="1"/>
        <v>130.7</v>
      </c>
      <c r="K61" s="107">
        <f t="shared" si="6"/>
        <v>3</v>
      </c>
      <c r="L61" s="79"/>
      <c r="M61" s="64">
        <f t="shared" si="7"/>
      </c>
      <c r="N61" s="107" t="s">
        <v>61</v>
      </c>
      <c r="O61" s="112">
        <v>41418</v>
      </c>
      <c r="P61" s="109">
        <v>41425</v>
      </c>
    </row>
    <row r="62" spans="1:16" s="8" customFormat="1" ht="18" customHeight="1">
      <c r="A62" s="60">
        <f t="shared" si="2"/>
        <v>57</v>
      </c>
      <c r="B62" s="61" t="s">
        <v>109</v>
      </c>
      <c r="C62" s="62" t="s">
        <v>108</v>
      </c>
      <c r="D62" s="74">
        <v>0</v>
      </c>
      <c r="E62" s="181" t="s">
        <v>34</v>
      </c>
      <c r="F62" s="170"/>
      <c r="G62" s="64">
        <f t="shared" si="0"/>
      </c>
      <c r="H62" s="107">
        <f t="shared" si="8"/>
      </c>
      <c r="I62" s="63"/>
      <c r="J62" s="64"/>
      <c r="K62" s="107">
        <f t="shared" si="6"/>
      </c>
      <c r="L62" s="79"/>
      <c r="M62" s="64">
        <f t="shared" si="7"/>
      </c>
      <c r="N62" s="107" t="s">
        <v>61</v>
      </c>
      <c r="O62" s="112"/>
      <c r="P62" s="109"/>
    </row>
    <row r="63" spans="1:16" s="8" customFormat="1" ht="18" customHeight="1">
      <c r="A63" s="60">
        <f t="shared" si="2"/>
        <v>58</v>
      </c>
      <c r="B63" s="61" t="s">
        <v>111</v>
      </c>
      <c r="C63" s="65" t="s">
        <v>110</v>
      </c>
      <c r="D63" s="74">
        <v>66.1</v>
      </c>
      <c r="E63" s="91" t="s">
        <v>33</v>
      </c>
      <c r="F63" s="170">
        <v>66.4</v>
      </c>
      <c r="G63" s="64">
        <f t="shared" si="0"/>
        <v>132.5</v>
      </c>
      <c r="H63" s="107">
        <f t="shared" si="8"/>
        <v>3</v>
      </c>
      <c r="I63" s="63"/>
      <c r="J63" s="64">
        <f t="shared" si="1"/>
      </c>
      <c r="K63" s="107">
        <f t="shared" si="6"/>
      </c>
      <c r="L63" s="79"/>
      <c r="M63" s="64">
        <f t="shared" si="7"/>
      </c>
      <c r="N63" s="107" t="s">
        <v>61</v>
      </c>
      <c r="O63" s="119">
        <v>41432</v>
      </c>
      <c r="P63" s="116"/>
    </row>
    <row r="64" spans="1:16" s="8" customFormat="1" ht="18" customHeight="1">
      <c r="A64" s="60">
        <f t="shared" si="2"/>
        <v>59</v>
      </c>
      <c r="B64" s="81" t="s">
        <v>151</v>
      </c>
      <c r="C64" s="82" t="s">
        <v>150</v>
      </c>
      <c r="D64" s="74">
        <v>37.35000000000001</v>
      </c>
      <c r="E64" s="91" t="s">
        <v>34</v>
      </c>
      <c r="F64" s="170"/>
      <c r="G64" s="64">
        <f t="shared" si="0"/>
      </c>
      <c r="H64" s="107">
        <f t="shared" si="8"/>
      </c>
      <c r="I64" s="63"/>
      <c r="J64" s="64">
        <f t="shared" si="1"/>
      </c>
      <c r="K64" s="107">
        <f t="shared" si="6"/>
      </c>
      <c r="L64" s="79"/>
      <c r="M64" s="64">
        <f t="shared" si="7"/>
      </c>
      <c r="N64" s="107" t="s">
        <v>61</v>
      </c>
      <c r="O64" s="109"/>
      <c r="P64" s="112"/>
    </row>
    <row r="65" spans="1:16" s="8" customFormat="1" ht="18" customHeight="1">
      <c r="A65" s="60">
        <f t="shared" si="2"/>
        <v>60</v>
      </c>
      <c r="B65" s="61" t="s">
        <v>193</v>
      </c>
      <c r="C65" s="65" t="s">
        <v>192</v>
      </c>
      <c r="D65" s="74">
        <v>6.2</v>
      </c>
      <c r="E65" s="181" t="s">
        <v>34</v>
      </c>
      <c r="F65" s="170"/>
      <c r="G65" s="64">
        <f t="shared" si="0"/>
      </c>
      <c r="H65" s="107">
        <f t="shared" si="8"/>
      </c>
      <c r="I65" s="63"/>
      <c r="J65" s="64">
        <f t="shared" si="1"/>
      </c>
      <c r="K65" s="107">
        <f t="shared" si="6"/>
      </c>
      <c r="L65" s="79"/>
      <c r="M65" s="64">
        <f t="shared" si="7"/>
      </c>
      <c r="N65" s="107" t="s">
        <v>61</v>
      </c>
      <c r="O65" s="112"/>
      <c r="P65" s="114"/>
    </row>
    <row r="66" spans="1:19" s="8" customFormat="1" ht="18" customHeight="1">
      <c r="A66" s="60">
        <f t="shared" si="2"/>
        <v>61</v>
      </c>
      <c r="B66" s="61" t="s">
        <v>113</v>
      </c>
      <c r="C66" s="65" t="s">
        <v>112</v>
      </c>
      <c r="D66" s="74">
        <v>26.5</v>
      </c>
      <c r="E66" s="181" t="s">
        <v>34</v>
      </c>
      <c r="F66" s="170"/>
      <c r="G66" s="64">
        <f t="shared" si="0"/>
      </c>
      <c r="H66" s="107">
        <f t="shared" si="8"/>
      </c>
      <c r="I66" s="63"/>
      <c r="J66" s="64">
        <f t="shared" si="1"/>
      </c>
      <c r="K66" s="107">
        <f t="shared" si="6"/>
      </c>
      <c r="L66" s="79"/>
      <c r="M66" s="64">
        <f t="shared" si="7"/>
      </c>
      <c r="N66" s="107" t="s">
        <v>61</v>
      </c>
      <c r="O66" s="109"/>
      <c r="P66" s="114"/>
      <c r="Q66" s="54"/>
      <c r="R66" s="54"/>
      <c r="S66" s="54"/>
    </row>
    <row r="67" spans="1:16" s="8" customFormat="1" ht="18" customHeight="1">
      <c r="A67" s="60">
        <f t="shared" si="2"/>
        <v>62</v>
      </c>
      <c r="B67" s="81" t="s">
        <v>233</v>
      </c>
      <c r="C67" s="82" t="s">
        <v>232</v>
      </c>
      <c r="D67" s="74">
        <v>71.1</v>
      </c>
      <c r="E67" s="91" t="s">
        <v>33</v>
      </c>
      <c r="F67" s="170">
        <v>61</v>
      </c>
      <c r="G67" s="64">
        <f t="shared" si="0"/>
        <v>132.1</v>
      </c>
      <c r="H67" s="107">
        <f t="shared" si="8"/>
        <v>3</v>
      </c>
      <c r="I67" s="63"/>
      <c r="J67" s="64">
        <f t="shared" si="1"/>
      </c>
      <c r="K67" s="107">
        <f t="shared" si="6"/>
      </c>
      <c r="L67" s="79"/>
      <c r="M67" s="64">
        <f t="shared" si="7"/>
      </c>
      <c r="N67" s="107" t="s">
        <v>61</v>
      </c>
      <c r="O67" s="112">
        <v>41418</v>
      </c>
      <c r="P67" s="114"/>
    </row>
    <row r="68" spans="1:16" s="8" customFormat="1" ht="18" customHeight="1">
      <c r="A68" s="60">
        <f t="shared" si="2"/>
        <v>63</v>
      </c>
      <c r="B68" s="61" t="s">
        <v>235</v>
      </c>
      <c r="C68" s="90" t="s">
        <v>234</v>
      </c>
      <c r="D68" s="74">
        <v>13.65</v>
      </c>
      <c r="E68" s="181" t="s">
        <v>34</v>
      </c>
      <c r="F68" s="170"/>
      <c r="G68" s="64">
        <f t="shared" si="0"/>
      </c>
      <c r="H68" s="107">
        <f>IF(COUNTIF(G68,"&gt;0"),IF(G68&lt;101,1,IF(G68&lt;127,2,IF(G68&lt;153,3,IF(G68&lt;174,4,5)))),"")</f>
      </c>
      <c r="I68" s="63"/>
      <c r="J68" s="64">
        <f t="shared" si="1"/>
      </c>
      <c r="K68" s="107">
        <f t="shared" si="6"/>
      </c>
      <c r="L68" s="79"/>
      <c r="M68" s="64">
        <f t="shared" si="7"/>
      </c>
      <c r="N68" s="107" t="s">
        <v>61</v>
      </c>
      <c r="O68" s="109"/>
      <c r="P68" s="112"/>
    </row>
    <row r="69" spans="1:16" s="8" customFormat="1" ht="18" customHeight="1">
      <c r="A69" s="60">
        <f t="shared" si="2"/>
        <v>64</v>
      </c>
      <c r="B69" s="61" t="s">
        <v>251</v>
      </c>
      <c r="C69" s="61" t="s">
        <v>236</v>
      </c>
      <c r="D69" s="74">
        <v>76.65</v>
      </c>
      <c r="E69" s="91" t="s">
        <v>33</v>
      </c>
      <c r="F69" s="170"/>
      <c r="G69" s="64">
        <f t="shared" si="0"/>
      </c>
      <c r="H69" s="107">
        <v>4</v>
      </c>
      <c r="I69" s="63"/>
      <c r="J69" s="64">
        <f t="shared" si="1"/>
      </c>
      <c r="K69" s="107">
        <f t="shared" si="6"/>
      </c>
      <c r="L69" s="79"/>
      <c r="M69" s="64">
        <f t="shared" si="7"/>
      </c>
      <c r="N69" s="107" t="s">
        <v>61</v>
      </c>
      <c r="O69" s="112">
        <v>41422</v>
      </c>
      <c r="P69" s="114"/>
    </row>
    <row r="70" spans="1:16" s="8" customFormat="1" ht="18" customHeight="1">
      <c r="A70" s="60">
        <f t="shared" si="2"/>
        <v>65</v>
      </c>
      <c r="B70" s="61" t="s">
        <v>238</v>
      </c>
      <c r="C70" s="90" t="s">
        <v>237</v>
      </c>
      <c r="D70" s="74">
        <v>63.2</v>
      </c>
      <c r="E70" s="91" t="s">
        <v>33</v>
      </c>
      <c r="F70" s="170">
        <v>50</v>
      </c>
      <c r="G70" s="64">
        <f aca="true" t="shared" si="9" ref="G70:G85">IF(COUNTIF(F70,"&gt;0"),D70+F70,"")</f>
        <v>113.2</v>
      </c>
      <c r="H70" s="107">
        <f aca="true" t="shared" si="10" ref="H70:H84">IF(COUNTIF(G70,"&gt;0"),IF(G70&lt;101,1,IF(G70&lt;127,2,IF(G70&lt;153,3,IF(G70&lt;174,4,5)))),"")</f>
        <v>2</v>
      </c>
      <c r="I70" s="63"/>
      <c r="J70" s="64">
        <f aca="true" t="shared" si="11" ref="J70:J87">IF(COUNTIF(I70,"&gt;0"),D70+I70,"")</f>
      </c>
      <c r="K70" s="107">
        <f t="shared" si="6"/>
      </c>
      <c r="L70" s="79"/>
      <c r="M70" s="64">
        <f t="shared" si="7"/>
      </c>
      <c r="N70" s="107" t="s">
        <v>61</v>
      </c>
      <c r="O70" s="112">
        <v>41422</v>
      </c>
      <c r="P70" s="112"/>
    </row>
    <row r="71" spans="1:16" s="8" customFormat="1" ht="18" customHeight="1">
      <c r="A71" s="60">
        <f aca="true" t="shared" si="12" ref="A71:A86">A70+1</f>
        <v>66</v>
      </c>
      <c r="B71" s="61" t="s">
        <v>195</v>
      </c>
      <c r="C71" s="61" t="s">
        <v>194</v>
      </c>
      <c r="D71" s="74">
        <v>89.4</v>
      </c>
      <c r="E71" s="91" t="s">
        <v>33</v>
      </c>
      <c r="F71" s="170">
        <v>61.1</v>
      </c>
      <c r="G71" s="64">
        <f t="shared" si="9"/>
        <v>150.5</v>
      </c>
      <c r="H71" s="107">
        <f t="shared" si="10"/>
        <v>3</v>
      </c>
      <c r="I71" s="63">
        <v>93</v>
      </c>
      <c r="J71" s="64">
        <f t="shared" si="11"/>
        <v>182.4</v>
      </c>
      <c r="K71" s="107">
        <f t="shared" si="6"/>
        <v>5</v>
      </c>
      <c r="L71" s="79"/>
      <c r="M71" s="64">
        <f t="shared" si="7"/>
      </c>
      <c r="N71" s="107" t="s">
        <v>61</v>
      </c>
      <c r="O71" s="112">
        <v>41422</v>
      </c>
      <c r="P71" s="109">
        <v>41425</v>
      </c>
    </row>
    <row r="72" spans="1:16" s="8" customFormat="1" ht="18" customHeight="1">
      <c r="A72" s="60">
        <f t="shared" si="12"/>
        <v>67</v>
      </c>
      <c r="B72" s="61" t="s">
        <v>240</v>
      </c>
      <c r="C72" s="90" t="s">
        <v>239</v>
      </c>
      <c r="D72" s="74">
        <v>55.2</v>
      </c>
      <c r="E72" s="91" t="s">
        <v>33</v>
      </c>
      <c r="F72" s="170">
        <v>36</v>
      </c>
      <c r="G72" s="64">
        <f t="shared" si="9"/>
        <v>91.2</v>
      </c>
      <c r="H72" s="107">
        <f t="shared" si="10"/>
        <v>1</v>
      </c>
      <c r="I72" s="63">
        <v>34.4</v>
      </c>
      <c r="J72" s="64">
        <f t="shared" si="11"/>
        <v>89.6</v>
      </c>
      <c r="K72" s="107">
        <f t="shared" si="6"/>
        <v>1</v>
      </c>
      <c r="L72" s="79"/>
      <c r="M72" s="64">
        <f t="shared" si="7"/>
      </c>
      <c r="N72" s="107" t="s">
        <v>61</v>
      </c>
      <c r="O72" s="109">
        <v>41425</v>
      </c>
      <c r="P72" s="109">
        <v>41429</v>
      </c>
    </row>
    <row r="73" spans="1:17" s="8" customFormat="1" ht="18" customHeight="1">
      <c r="A73" s="60">
        <f t="shared" si="12"/>
        <v>68</v>
      </c>
      <c r="B73" s="61" t="s">
        <v>197</v>
      </c>
      <c r="C73" s="90" t="s">
        <v>196</v>
      </c>
      <c r="D73" s="74">
        <v>46.3</v>
      </c>
      <c r="E73" s="91" t="s">
        <v>33</v>
      </c>
      <c r="F73" s="170">
        <v>36</v>
      </c>
      <c r="G73" s="64">
        <f t="shared" si="9"/>
        <v>82.3</v>
      </c>
      <c r="H73" s="107">
        <f t="shared" si="10"/>
        <v>1</v>
      </c>
      <c r="I73" s="63">
        <v>23.4</v>
      </c>
      <c r="J73" s="64">
        <f t="shared" si="11"/>
        <v>69.69999999999999</v>
      </c>
      <c r="K73" s="107">
        <f t="shared" si="6"/>
        <v>1</v>
      </c>
      <c r="L73" s="79">
        <v>51.5</v>
      </c>
      <c r="M73" s="64">
        <f>IF(COUNTIF(L73,"&gt;0"),D73+L73,"")</f>
        <v>97.8</v>
      </c>
      <c r="N73" s="185">
        <f>IF(COUNTIF(M73,"&gt;0"),IF(M73&lt;97,1,IF(M73&lt;127,2,IF(M73&lt;153,3,IF(M73&lt;174,4,5)))),"")</f>
        <v>2</v>
      </c>
      <c r="O73" s="109">
        <v>41425</v>
      </c>
      <c r="P73" s="109">
        <v>41429</v>
      </c>
      <c r="Q73" s="109">
        <v>41439</v>
      </c>
    </row>
    <row r="74" spans="1:16" s="8" customFormat="1" ht="18" customHeight="1">
      <c r="A74" s="60">
        <f t="shared" si="12"/>
        <v>69</v>
      </c>
      <c r="B74" s="61" t="s">
        <v>156</v>
      </c>
      <c r="C74" s="65" t="s">
        <v>155</v>
      </c>
      <c r="D74" s="74">
        <v>74.7</v>
      </c>
      <c r="E74" s="91" t="s">
        <v>33</v>
      </c>
      <c r="F74" s="170">
        <v>43.5</v>
      </c>
      <c r="G74" s="64">
        <f t="shared" si="9"/>
        <v>118.2</v>
      </c>
      <c r="H74" s="107">
        <f t="shared" si="10"/>
        <v>2</v>
      </c>
      <c r="I74" s="63"/>
      <c r="J74" s="64">
        <f t="shared" si="11"/>
      </c>
      <c r="K74" s="107">
        <f t="shared" si="6"/>
      </c>
      <c r="L74" s="79"/>
      <c r="M74" s="64">
        <f t="shared" si="7"/>
      </c>
      <c r="N74" s="107" t="s">
        <v>61</v>
      </c>
      <c r="O74" s="109">
        <v>41425</v>
      </c>
      <c r="P74" s="112"/>
    </row>
    <row r="75" spans="1:16" s="8" customFormat="1" ht="18" customHeight="1">
      <c r="A75" s="60">
        <f t="shared" si="12"/>
        <v>70</v>
      </c>
      <c r="B75" s="61" t="s">
        <v>143</v>
      </c>
      <c r="C75" s="65" t="s">
        <v>142</v>
      </c>
      <c r="D75" s="74">
        <v>8.6</v>
      </c>
      <c r="E75" s="181" t="s">
        <v>34</v>
      </c>
      <c r="F75" s="170"/>
      <c r="G75" s="64">
        <f t="shared" si="9"/>
      </c>
      <c r="H75" s="107">
        <f t="shared" si="10"/>
      </c>
      <c r="I75" s="63"/>
      <c r="J75" s="64">
        <f t="shared" si="11"/>
      </c>
      <c r="K75" s="107">
        <f aca="true" t="shared" si="13" ref="K75:K84">IF(COUNTIF(J75,"&gt;0"),IF(J75&lt;101,1,IF(J75&lt;127,2,IF(J75&lt;153,3,IF(J75&lt;174,4,5)))),"")</f>
      </c>
      <c r="L75" s="79"/>
      <c r="M75" s="64">
        <f aca="true" t="shared" si="14" ref="M75:M84">IF(COUNTIF(L75,"&gt;0"),D75+L75,"")</f>
      </c>
      <c r="N75" s="107" t="s">
        <v>61</v>
      </c>
      <c r="O75" s="112"/>
      <c r="P75" s="114"/>
    </row>
    <row r="76" spans="1:16" s="8" customFormat="1" ht="18" customHeight="1">
      <c r="A76" s="60">
        <f t="shared" si="12"/>
        <v>71</v>
      </c>
      <c r="B76" s="61" t="s">
        <v>52</v>
      </c>
      <c r="C76" s="65" t="s">
        <v>115</v>
      </c>
      <c r="D76" s="74">
        <v>54.3</v>
      </c>
      <c r="E76" s="91" t="s">
        <v>33</v>
      </c>
      <c r="F76" s="170">
        <v>20.3</v>
      </c>
      <c r="G76" s="64">
        <f t="shared" si="9"/>
        <v>74.6</v>
      </c>
      <c r="H76" s="107">
        <f t="shared" si="10"/>
        <v>1</v>
      </c>
      <c r="I76" s="63">
        <v>59</v>
      </c>
      <c r="J76" s="64">
        <f t="shared" si="11"/>
        <v>113.3</v>
      </c>
      <c r="K76" s="107">
        <f t="shared" si="13"/>
        <v>2</v>
      </c>
      <c r="L76" s="79"/>
      <c r="M76" s="64">
        <f t="shared" si="14"/>
      </c>
      <c r="N76" s="107" t="s">
        <v>61</v>
      </c>
      <c r="O76" s="109">
        <v>41429</v>
      </c>
      <c r="P76" s="119">
        <v>41432</v>
      </c>
    </row>
    <row r="77" spans="1:16" s="8" customFormat="1" ht="18" customHeight="1">
      <c r="A77" s="60">
        <f t="shared" si="12"/>
        <v>72</v>
      </c>
      <c r="B77" s="81" t="s">
        <v>50</v>
      </c>
      <c r="C77" s="82" t="s">
        <v>49</v>
      </c>
      <c r="D77" s="74">
        <v>12.799999999999999</v>
      </c>
      <c r="E77" s="181" t="s">
        <v>34</v>
      </c>
      <c r="F77" s="170"/>
      <c r="G77" s="64">
        <f t="shared" si="9"/>
      </c>
      <c r="H77" s="107">
        <f t="shared" si="10"/>
      </c>
      <c r="I77" s="63"/>
      <c r="J77" s="64">
        <f t="shared" si="11"/>
      </c>
      <c r="K77" s="107">
        <f t="shared" si="13"/>
      </c>
      <c r="L77" s="79"/>
      <c r="M77" s="64">
        <f t="shared" si="14"/>
      </c>
      <c r="N77" s="107" t="s">
        <v>61</v>
      </c>
      <c r="O77" s="112"/>
      <c r="P77" s="112"/>
    </row>
    <row r="78" spans="1:16" s="8" customFormat="1" ht="18" customHeight="1">
      <c r="A78" s="60">
        <f t="shared" si="12"/>
        <v>73</v>
      </c>
      <c r="B78" s="61" t="s">
        <v>153</v>
      </c>
      <c r="C78" s="62" t="s">
        <v>152</v>
      </c>
      <c r="D78" s="74">
        <v>55.2</v>
      </c>
      <c r="E78" s="91" t="s">
        <v>33</v>
      </c>
      <c r="F78" s="170">
        <v>57</v>
      </c>
      <c r="G78" s="64">
        <f t="shared" si="9"/>
        <v>112.2</v>
      </c>
      <c r="H78" s="107">
        <f t="shared" si="10"/>
        <v>2</v>
      </c>
      <c r="I78" s="63"/>
      <c r="J78" s="64">
        <f t="shared" si="11"/>
      </c>
      <c r="K78" s="107">
        <f t="shared" si="13"/>
      </c>
      <c r="L78" s="79"/>
      <c r="M78" s="64">
        <f t="shared" si="14"/>
      </c>
      <c r="N78" s="107" t="s">
        <v>61</v>
      </c>
      <c r="O78" s="109">
        <v>41425</v>
      </c>
      <c r="P78" s="112"/>
    </row>
    <row r="79" spans="1:16" s="8" customFormat="1" ht="18" customHeight="1">
      <c r="A79" s="60">
        <f t="shared" si="12"/>
        <v>74</v>
      </c>
      <c r="B79" s="61" t="s">
        <v>117</v>
      </c>
      <c r="C79" s="62" t="s">
        <v>116</v>
      </c>
      <c r="D79" s="74">
        <v>47.9</v>
      </c>
      <c r="E79" s="181" t="s">
        <v>34</v>
      </c>
      <c r="F79" s="170"/>
      <c r="G79" s="64">
        <f t="shared" si="9"/>
      </c>
      <c r="H79" s="107">
        <f t="shared" si="10"/>
      </c>
      <c r="I79" s="63"/>
      <c r="J79" s="64">
        <f t="shared" si="11"/>
      </c>
      <c r="K79" s="107">
        <f t="shared" si="13"/>
      </c>
      <c r="L79" s="79"/>
      <c r="M79" s="64">
        <f t="shared" si="14"/>
      </c>
      <c r="N79" s="107" t="s">
        <v>61</v>
      </c>
      <c r="O79" s="112"/>
      <c r="P79" s="114"/>
    </row>
    <row r="80" spans="1:16" s="8" customFormat="1" ht="18" customHeight="1">
      <c r="A80" s="60">
        <f t="shared" si="12"/>
        <v>75</v>
      </c>
      <c r="B80" s="61" t="s">
        <v>145</v>
      </c>
      <c r="C80" s="65" t="s">
        <v>144</v>
      </c>
      <c r="D80" s="74">
        <v>67.69999999999999</v>
      </c>
      <c r="E80" s="91" t="s">
        <v>33</v>
      </c>
      <c r="F80" s="170">
        <v>45</v>
      </c>
      <c r="G80" s="64">
        <f t="shared" si="9"/>
        <v>112.69999999999999</v>
      </c>
      <c r="H80" s="107">
        <f t="shared" si="10"/>
        <v>2</v>
      </c>
      <c r="I80" s="63"/>
      <c r="J80" s="64">
        <f t="shared" si="11"/>
      </c>
      <c r="K80" s="107">
        <f t="shared" si="13"/>
      </c>
      <c r="L80" s="79"/>
      <c r="M80" s="64">
        <f t="shared" si="14"/>
      </c>
      <c r="N80" s="107" t="s">
        <v>61</v>
      </c>
      <c r="O80" s="109">
        <v>41425</v>
      </c>
      <c r="P80" s="114"/>
    </row>
    <row r="81" spans="1:16" s="8" customFormat="1" ht="18" customHeight="1">
      <c r="A81" s="60">
        <f t="shared" si="12"/>
        <v>76</v>
      </c>
      <c r="B81" s="61" t="s">
        <v>199</v>
      </c>
      <c r="C81" s="80" t="s">
        <v>198</v>
      </c>
      <c r="D81" s="74">
        <v>62.85</v>
      </c>
      <c r="E81" s="91" t="s">
        <v>33</v>
      </c>
      <c r="F81" s="170">
        <v>51.8</v>
      </c>
      <c r="G81" s="64">
        <f t="shared" si="9"/>
        <v>114.65</v>
      </c>
      <c r="H81" s="107">
        <f t="shared" si="10"/>
        <v>2</v>
      </c>
      <c r="I81" s="63"/>
      <c r="J81" s="64">
        <f t="shared" si="11"/>
      </c>
      <c r="K81" s="107">
        <f t="shared" si="13"/>
      </c>
      <c r="L81" s="79"/>
      <c r="M81" s="64">
        <f t="shared" si="14"/>
      </c>
      <c r="N81" s="107" t="s">
        <v>61</v>
      </c>
      <c r="O81" s="112">
        <v>41422</v>
      </c>
      <c r="P81" s="109"/>
    </row>
    <row r="82" spans="1:16" s="8" customFormat="1" ht="18" customHeight="1">
      <c r="A82" s="60">
        <f t="shared" si="12"/>
        <v>77</v>
      </c>
      <c r="B82" s="61" t="s">
        <v>242</v>
      </c>
      <c r="C82" s="62" t="s">
        <v>241</v>
      </c>
      <c r="D82" s="74">
        <v>12</v>
      </c>
      <c r="E82" s="181" t="s">
        <v>34</v>
      </c>
      <c r="F82" s="170"/>
      <c r="G82" s="64">
        <f t="shared" si="9"/>
      </c>
      <c r="H82" s="107">
        <f t="shared" si="10"/>
      </c>
      <c r="I82" s="63"/>
      <c r="J82" s="64">
        <f t="shared" si="11"/>
      </c>
      <c r="K82" s="107">
        <f t="shared" si="13"/>
      </c>
      <c r="L82" s="79"/>
      <c r="M82" s="64">
        <f t="shared" si="14"/>
      </c>
      <c r="N82" s="107" t="s">
        <v>61</v>
      </c>
      <c r="O82" s="112"/>
      <c r="P82" s="114"/>
    </row>
    <row r="83" spans="1:16" s="8" customFormat="1" ht="18" customHeight="1">
      <c r="A83" s="60">
        <f t="shared" si="12"/>
        <v>78</v>
      </c>
      <c r="B83" s="61" t="s">
        <v>147</v>
      </c>
      <c r="C83" s="61" t="s">
        <v>146</v>
      </c>
      <c r="D83" s="74">
        <v>15.3</v>
      </c>
      <c r="E83" s="181" t="s">
        <v>34</v>
      </c>
      <c r="F83" s="170"/>
      <c r="G83" s="64">
        <f t="shared" si="9"/>
      </c>
      <c r="H83" s="107">
        <f t="shared" si="10"/>
      </c>
      <c r="I83" s="63"/>
      <c r="J83" s="64">
        <f t="shared" si="11"/>
      </c>
      <c r="K83" s="107">
        <f t="shared" si="13"/>
      </c>
      <c r="L83" s="79"/>
      <c r="M83" s="64">
        <f t="shared" si="14"/>
      </c>
      <c r="N83" s="107" t="s">
        <v>61</v>
      </c>
      <c r="O83" s="109"/>
      <c r="P83" s="114"/>
    </row>
    <row r="84" spans="1:16" s="8" customFormat="1" ht="18" customHeight="1">
      <c r="A84" s="60">
        <f t="shared" si="12"/>
        <v>79</v>
      </c>
      <c r="B84" s="61" t="s">
        <v>244</v>
      </c>
      <c r="C84" s="62" t="s">
        <v>243</v>
      </c>
      <c r="D84" s="74">
        <v>63.9</v>
      </c>
      <c r="E84" s="91" t="s">
        <v>33</v>
      </c>
      <c r="F84" s="170">
        <v>54.7</v>
      </c>
      <c r="G84" s="64">
        <f t="shared" si="9"/>
        <v>118.6</v>
      </c>
      <c r="H84" s="107">
        <f t="shared" si="10"/>
        <v>2</v>
      </c>
      <c r="I84" s="63"/>
      <c r="J84" s="64">
        <f t="shared" si="11"/>
      </c>
      <c r="K84" s="107">
        <f t="shared" si="13"/>
      </c>
      <c r="L84" s="79"/>
      <c r="M84" s="64">
        <f t="shared" si="14"/>
      </c>
      <c r="N84" s="107" t="s">
        <v>61</v>
      </c>
      <c r="O84" s="109">
        <v>41429</v>
      </c>
      <c r="P84" s="109"/>
    </row>
    <row r="85" spans="1:17" s="8" customFormat="1" ht="18" customHeight="1">
      <c r="A85" s="60">
        <f t="shared" si="12"/>
        <v>80</v>
      </c>
      <c r="B85" s="61" t="s">
        <v>119</v>
      </c>
      <c r="C85" s="65" t="s">
        <v>118</v>
      </c>
      <c r="D85" s="74">
        <v>80.89999999999999</v>
      </c>
      <c r="E85" s="91" t="s">
        <v>33</v>
      </c>
      <c r="F85" s="170"/>
      <c r="G85" s="64">
        <f t="shared" si="9"/>
      </c>
      <c r="H85" s="107">
        <v>4</v>
      </c>
      <c r="I85" s="63"/>
      <c r="J85" s="64">
        <f t="shared" si="11"/>
      </c>
      <c r="K85" s="107">
        <f>IF(COUNTIF(J85,"&gt;0"),IF(J85&lt;101,1,IF(J85&lt;127,2,IF(J85&lt;153,3,IF(J85&lt;174,4,5)))),"")</f>
      </c>
      <c r="L85" s="79"/>
      <c r="M85" s="64">
        <f>IF(COUNTIF(L85,"&gt;0"),D85+L85,"")</f>
      </c>
      <c r="N85" s="107" t="s">
        <v>61</v>
      </c>
      <c r="O85" s="112">
        <v>41415</v>
      </c>
      <c r="P85" s="119"/>
      <c r="Q85" s="14"/>
    </row>
    <row r="86" spans="1:17" s="8" customFormat="1" ht="18" customHeight="1" thickBot="1">
      <c r="A86" s="125">
        <f t="shared" si="12"/>
        <v>81</v>
      </c>
      <c r="B86" s="159" t="s">
        <v>255</v>
      </c>
      <c r="C86" s="160" t="s">
        <v>256</v>
      </c>
      <c r="D86" s="161">
        <v>50.3</v>
      </c>
      <c r="E86" s="180" t="s">
        <v>33</v>
      </c>
      <c r="F86" s="171">
        <v>34.5</v>
      </c>
      <c r="G86" s="162">
        <f>IF(COUNTIF(F86,"&gt;0"),D86+F86,"")</f>
        <v>84.8</v>
      </c>
      <c r="H86" s="163">
        <f>IF(COUNTIF(G86,"&gt;0"),IF(G86&lt;101,1,IF(G86&lt;127,2,IF(G86&lt;153,3,IF(G86&lt;174,4,5)))),"")</f>
        <v>1</v>
      </c>
      <c r="I86" s="164">
        <v>17.7</v>
      </c>
      <c r="J86" s="162">
        <f>IF(COUNTIF(I86,"&gt;0"),D86+I86,"")</f>
        <v>68</v>
      </c>
      <c r="K86" s="163">
        <f>IF(COUNTIF(J86,"&gt;0"),IF(J86&lt;101,1,IF(J86&lt;127,2,IF(J86&lt;153,3,IF(J86&lt;174,4,5)))),"")</f>
        <v>1</v>
      </c>
      <c r="L86" s="165">
        <v>43.9</v>
      </c>
      <c r="M86" s="162">
        <f>IF(COUNTIF(L86,"&gt;0"),D86+L86,"")</f>
        <v>94.19999999999999</v>
      </c>
      <c r="N86" s="185">
        <f>IF(COUNTIF(M86,"&gt;0"),IF(M86&lt;94,1,IF(M86&lt;127,2,IF(M86&lt;153,3,IF(M86&lt;174,4,5)))),"")</f>
        <v>2</v>
      </c>
      <c r="O86" s="109">
        <v>41425</v>
      </c>
      <c r="P86" s="119">
        <v>41432</v>
      </c>
      <c r="Q86" s="109">
        <v>41439</v>
      </c>
    </row>
    <row r="87" spans="1:27" s="8" customFormat="1" ht="18" customHeight="1">
      <c r="A87" s="60">
        <v>1</v>
      </c>
      <c r="B87" s="61" t="s">
        <v>74</v>
      </c>
      <c r="C87" s="65" t="s">
        <v>73</v>
      </c>
      <c r="D87" s="74">
        <v>44.8</v>
      </c>
      <c r="E87" s="91" t="s">
        <v>33</v>
      </c>
      <c r="F87" s="75">
        <v>36</v>
      </c>
      <c r="G87" s="64">
        <f>IF(COUNTIF(F87,"&gt;0"),D87+F87,"")</f>
        <v>80.8</v>
      </c>
      <c r="H87" s="185">
        <f>IF(COUNTIF(G87,"&gt;0"),IF(G87&lt;101,1,IF(G87&lt;127,2,IF(G87&lt;153,3,IF(G87&lt;174,4,5)))),"")</f>
        <v>1</v>
      </c>
      <c r="I87" s="63">
        <v>34.4</v>
      </c>
      <c r="J87" s="64">
        <f t="shared" si="11"/>
        <v>79.19999999999999</v>
      </c>
      <c r="K87" s="185">
        <f>IF(COUNTIF(J87,"&gt;0"),IF(J87&lt;101,1,IF(J87&lt;127,2,IF(J87&lt;153,3,IF(J87&lt;174,4,5)))),"")</f>
        <v>1</v>
      </c>
      <c r="L87" s="79">
        <v>35.4</v>
      </c>
      <c r="M87" s="64">
        <f>IF(COUNTIF(L87,"&gt;0"),D87+L87,"")</f>
        <v>80.19999999999999</v>
      </c>
      <c r="N87" s="185">
        <f>IF(COUNTIF(M87,"&gt;0"),IF(M87&lt;101,1,IF(M87&lt;127,2,IF(M87&lt;153,3,IF(M87&lt;174,4,5)))),"")</f>
        <v>1</v>
      </c>
      <c r="O87" s="124">
        <v>63.6</v>
      </c>
      <c r="P87" s="122">
        <f>IF(COUNTIF(O87,"&gt;0"),D87+O87,"")</f>
        <v>108.4</v>
      </c>
      <c r="Q87" s="123">
        <f>IF(COUNTIF(P87,"&gt;0"),IF(P87&lt;101,1,IF(P87&lt;127,2,IF(P87&lt;153,3,IF(P87&lt;174,4,5)))),"")</f>
        <v>2</v>
      </c>
      <c r="R87" s="109">
        <v>41425</v>
      </c>
      <c r="S87" s="109">
        <v>41429</v>
      </c>
      <c r="T87" s="119">
        <v>41432</v>
      </c>
      <c r="U87" s="121">
        <v>41439</v>
      </c>
      <c r="V87" s="126" t="s">
        <v>162</v>
      </c>
      <c r="W87" s="78"/>
      <c r="X87" s="78"/>
      <c r="Y87" s="67"/>
      <c r="Z87" s="67"/>
      <c r="AA87" s="78"/>
    </row>
    <row r="88" spans="1:18" s="8" customFormat="1" ht="18" customHeight="1">
      <c r="A88" s="60">
        <v>2</v>
      </c>
      <c r="B88" s="61" t="s">
        <v>15</v>
      </c>
      <c r="C88" s="65" t="s">
        <v>16</v>
      </c>
      <c r="D88" s="74">
        <f>74.3/1.5</f>
        <v>49.53333333333333</v>
      </c>
      <c r="E88" s="91" t="s">
        <v>33</v>
      </c>
      <c r="F88" s="75"/>
      <c r="G88" s="64">
        <f>IF(COUNTIF(F88,"&gt;0"),D88+F88,"")</f>
      </c>
      <c r="H88" s="185">
        <f>IF(COUNTIF(G88,"&gt;0"),IF(G88&lt;101,1,IF(G88&lt;127,2,IF(G88&lt;153,3,IF(G88&lt;174,4,5)))),"")</f>
      </c>
      <c r="I88" s="63"/>
      <c r="J88" s="64"/>
      <c r="K88" s="185">
        <f>IF(COUNTIF(J88,"&gt;0"),IF(J88&lt;101,1,IF(J88&lt;127,2,IF(J88&lt;153,3,IF(J88&lt;174,4,5)))),"")</f>
      </c>
      <c r="L88" s="79"/>
      <c r="M88" s="64"/>
      <c r="N88" s="185">
        <f>IF(COUNTIF(M88,"&gt;0"),IF(M88&lt;101,1,IF(M88&lt;127,2,IF(M88&lt;153,3,IF(M88&lt;174,4,5)))),"")</f>
      </c>
      <c r="O88" s="109"/>
      <c r="P88" s="109"/>
      <c r="Q88" s="109"/>
      <c r="R88" s="14"/>
    </row>
    <row r="89" spans="1:22" s="8" customFormat="1" ht="18" customHeight="1">
      <c r="A89" s="186">
        <v>3</v>
      </c>
      <c r="B89" s="187" t="s">
        <v>54</v>
      </c>
      <c r="C89" s="188" t="s">
        <v>114</v>
      </c>
      <c r="D89" s="172">
        <v>45.8</v>
      </c>
      <c r="E89" s="189" t="s">
        <v>33</v>
      </c>
      <c r="F89" s="75"/>
      <c r="G89" s="64">
        <f>IF(COUNTIF(F89,"&gt;0"),D89+F89,"")</f>
      </c>
      <c r="H89" s="185">
        <f>IF(COUNTIF(G89,"&gt;0"),IF(G89&lt;101,1,IF(G89&lt;127,2,IF(G89&lt;153,3,IF(G89&lt;174,4,5)))),"")</f>
      </c>
      <c r="I89" s="63"/>
      <c r="J89" s="64"/>
      <c r="K89" s="185">
        <f>IF(COUNTIF(J89,"&gt;0"),IF(J89&lt;101,1,IF(J89&lt;127,2,IF(J89&lt;153,3,IF(J89&lt;174,4,5)))),"")</f>
      </c>
      <c r="L89" s="79"/>
      <c r="M89" s="64"/>
      <c r="N89" s="185">
        <f>IF(COUNTIF(M89,"&gt;0"),IF(M89&lt;101,1,IF(M89&lt;127,2,IF(M89&lt;153,3,IF(M89&lt;174,4,5)))),"")</f>
      </c>
      <c r="O89" s="109"/>
      <c r="P89" s="109"/>
      <c r="Q89" s="109"/>
      <c r="R89" s="14"/>
      <c r="S89" s="109"/>
      <c r="T89" s="109"/>
      <c r="U89" s="109"/>
      <c r="V89" s="113"/>
    </row>
    <row r="90" spans="6:16" s="8" customFormat="1" ht="12.75">
      <c r="F90" s="14"/>
      <c r="O90" s="54"/>
      <c r="P90" s="54"/>
    </row>
    <row r="91" spans="6:16" s="8" customFormat="1" ht="12.75">
      <c r="F91" s="14"/>
      <c r="O91" s="54"/>
      <c r="P91" s="54"/>
    </row>
    <row r="92" spans="1:27" ht="25.5" customHeight="1">
      <c r="A92" s="16"/>
      <c r="B92" s="17" t="s">
        <v>56</v>
      </c>
      <c r="C92" s="18"/>
      <c r="D92" s="19"/>
      <c r="E92" s="19"/>
      <c r="F92" s="18"/>
      <c r="G92" s="18"/>
      <c r="H92" s="18"/>
      <c r="I92" s="18"/>
      <c r="J92" s="18"/>
      <c r="K92" s="18"/>
      <c r="L92" s="18"/>
      <c r="M92" s="18"/>
      <c r="N92" s="20"/>
      <c r="O92" s="21" t="s">
        <v>72</v>
      </c>
      <c r="Q92" s="71"/>
      <c r="R92" s="22"/>
      <c r="S92" s="22"/>
      <c r="T92" s="22"/>
      <c r="U92" s="22"/>
      <c r="V92" s="23"/>
      <c r="W92" s="24"/>
      <c r="X92" s="24"/>
      <c r="Y92" s="24"/>
      <c r="Z92" s="24"/>
      <c r="AA92" s="24"/>
    </row>
    <row r="93" spans="1:27" ht="13.5" thickBot="1">
      <c r="A93" s="316" t="s">
        <v>18</v>
      </c>
      <c r="B93" s="316"/>
      <c r="C93" s="316"/>
      <c r="D93" s="317" t="s">
        <v>19</v>
      </c>
      <c r="E93" s="318"/>
      <c r="F93" s="26" t="s">
        <v>20</v>
      </c>
      <c r="G93" s="27"/>
      <c r="H93" s="27"/>
      <c r="I93" s="27"/>
      <c r="J93" s="27"/>
      <c r="K93" s="27"/>
      <c r="L93" s="27"/>
      <c r="M93" s="27"/>
      <c r="N93" s="28"/>
      <c r="O93" s="29" t="s">
        <v>72</v>
      </c>
      <c r="P93" s="30"/>
      <c r="Q93" s="31"/>
      <c r="R93" s="23"/>
      <c r="S93" s="23"/>
      <c r="T93" s="23"/>
      <c r="U93" s="23"/>
      <c r="V93" s="23"/>
      <c r="W93" s="32"/>
      <c r="X93" s="32"/>
      <c r="Y93" s="33"/>
      <c r="Z93" s="33"/>
      <c r="AA93" s="32"/>
    </row>
    <row r="94" spans="1:27" ht="12.75">
      <c r="A94" s="319"/>
      <c r="B94" s="320"/>
      <c r="C94" s="34"/>
      <c r="D94" s="35">
        <v>100</v>
      </c>
      <c r="E94" s="72"/>
      <c r="F94" s="73">
        <v>100</v>
      </c>
      <c r="G94" s="36">
        <v>200</v>
      </c>
      <c r="H94" s="37"/>
      <c r="I94" s="38">
        <v>100</v>
      </c>
      <c r="J94" s="36">
        <v>200</v>
      </c>
      <c r="K94" s="39"/>
      <c r="L94" s="40">
        <v>100</v>
      </c>
      <c r="M94" s="36">
        <v>200</v>
      </c>
      <c r="N94" s="37"/>
      <c r="O94" s="41" t="s">
        <v>72</v>
      </c>
      <c r="P94" s="42"/>
      <c r="Q94" s="43"/>
      <c r="R94" s="44"/>
      <c r="S94" s="190"/>
      <c r="T94" s="44"/>
      <c r="U94" s="44"/>
      <c r="V94" s="44"/>
      <c r="W94" s="44"/>
      <c r="X94" s="44"/>
      <c r="Y94" s="45"/>
      <c r="Z94" s="45"/>
      <c r="AA94" s="44"/>
    </row>
    <row r="95" spans="1:27" ht="111" customHeight="1">
      <c r="A95" s="46"/>
      <c r="B95" s="47"/>
      <c r="C95" s="48"/>
      <c r="D95" s="49" t="s">
        <v>23</v>
      </c>
      <c r="E95" s="49" t="s">
        <v>3</v>
      </c>
      <c r="F95" s="53" t="s">
        <v>24</v>
      </c>
      <c r="G95" s="9" t="s">
        <v>25</v>
      </c>
      <c r="H95" s="51" t="s">
        <v>26</v>
      </c>
      <c r="I95" s="50" t="s">
        <v>27</v>
      </c>
      <c r="J95" s="9" t="s">
        <v>28</v>
      </c>
      <c r="K95" s="52" t="s">
        <v>29</v>
      </c>
      <c r="L95" s="53" t="s">
        <v>30</v>
      </c>
      <c r="M95" s="9" t="s">
        <v>31</v>
      </c>
      <c r="N95" s="51" t="s">
        <v>32</v>
      </c>
      <c r="O95" s="54" t="s">
        <v>72</v>
      </c>
      <c r="P95" s="54"/>
      <c r="Q95" s="14"/>
      <c r="R95" s="44"/>
      <c r="S95" s="190"/>
      <c r="T95" s="44"/>
      <c r="U95" s="44"/>
      <c r="V95" s="44"/>
      <c r="W95" s="44"/>
      <c r="X95" s="44"/>
      <c r="Y95" s="45"/>
      <c r="Z95" s="45"/>
      <c r="AA95" s="44"/>
    </row>
    <row r="96" spans="1:27" ht="13.5" customHeight="1">
      <c r="A96" s="55"/>
      <c r="B96" s="8"/>
      <c r="C96" s="8"/>
      <c r="D96" s="56"/>
      <c r="E96" s="8"/>
      <c r="F96" s="59"/>
      <c r="G96" s="57"/>
      <c r="H96" s="58"/>
      <c r="I96" s="57"/>
      <c r="J96" s="57"/>
      <c r="K96" s="57"/>
      <c r="L96" s="57"/>
      <c r="M96" s="57"/>
      <c r="N96" s="57"/>
      <c r="O96" s="54" t="s">
        <v>72</v>
      </c>
      <c r="P96" s="54"/>
      <c r="Q96" s="24"/>
      <c r="R96" s="44"/>
      <c r="S96" s="190"/>
      <c r="T96" s="44"/>
      <c r="U96" s="44"/>
      <c r="V96" s="44"/>
      <c r="W96" s="44"/>
      <c r="X96" s="44"/>
      <c r="Y96" s="45"/>
      <c r="Z96" s="45"/>
      <c r="AA96" s="44"/>
    </row>
    <row r="97" spans="1:27" s="8" customFormat="1" ht="18" customHeight="1">
      <c r="A97" s="60">
        <v>1</v>
      </c>
      <c r="B97" s="61" t="s">
        <v>74</v>
      </c>
      <c r="C97" s="65" t="s">
        <v>73</v>
      </c>
      <c r="D97" s="74">
        <v>44.8</v>
      </c>
      <c r="E97" s="91" t="s">
        <v>33</v>
      </c>
      <c r="F97" s="75">
        <v>12.2</v>
      </c>
      <c r="G97" s="64">
        <f>IF(COUNTIF(F97,"&gt;0"),D97+F97,"")</f>
        <v>57</v>
      </c>
      <c r="H97" s="185">
        <f>IF(COUNTIF(G97,"&gt;0"),IF(G97&lt;101,1,IF(G97&lt;127,2,IF(G97&lt;153,3,IF(G97&lt;174,4,5)))),"")</f>
        <v>1</v>
      </c>
      <c r="I97" s="63">
        <v>26.7</v>
      </c>
      <c r="J97" s="64">
        <f>IF(COUNTIF(I97,"&gt;0"),D97+I97,"")</f>
        <v>71.5</v>
      </c>
      <c r="K97" s="185">
        <f>IF(COUNTIF(J97,"&gt;0"),IF(J97&lt;101,1,IF(J97&lt;127,2,IF(J97&lt;153,3,IF(J97&lt;174,4,5)))),"")</f>
        <v>1</v>
      </c>
      <c r="L97" s="79">
        <v>36</v>
      </c>
      <c r="M97" s="64">
        <f>IF(COUNTIF(L97,"&gt;0"),D97+L97,"")</f>
        <v>80.8</v>
      </c>
      <c r="N97" s="185">
        <f>IF(COUNTIF(M97,"&gt;0"),IF(M97&lt;101,1,IF(M97&lt;127,2,IF(M97&lt;153,3,IF(M97&lt;174,4,5)))),"")</f>
        <v>1</v>
      </c>
      <c r="O97" s="109">
        <v>41068</v>
      </c>
      <c r="P97" s="109">
        <v>41075</v>
      </c>
      <c r="Q97" s="109">
        <v>41082</v>
      </c>
      <c r="R97" s="14"/>
      <c r="S97" s="78"/>
      <c r="T97" s="78"/>
      <c r="U97" s="78"/>
      <c r="V97" s="78"/>
      <c r="W97" s="78"/>
      <c r="X97" s="78"/>
      <c r="Y97" s="67"/>
      <c r="Z97" s="67"/>
      <c r="AA97" s="78"/>
    </row>
    <row r="98" spans="1:17" s="8" customFormat="1" ht="18" customHeight="1">
      <c r="A98" s="60">
        <v>2</v>
      </c>
      <c r="B98" s="61" t="s">
        <v>15</v>
      </c>
      <c r="C98" s="65" t="s">
        <v>16</v>
      </c>
      <c r="D98" s="74">
        <f>74.3/1.5</f>
        <v>49.53333333333333</v>
      </c>
      <c r="E98" s="91" t="s">
        <v>33</v>
      </c>
      <c r="F98" s="83">
        <v>0.001</v>
      </c>
      <c r="G98" s="64">
        <f>IF(COUNTIF(F98,"&gt;0"),D98+F98,"")</f>
        <v>49.53433333333333</v>
      </c>
      <c r="H98" s="185">
        <v>1</v>
      </c>
      <c r="I98" s="63"/>
      <c r="J98" s="64">
        <f>IF(COUNTIF(I98,"&gt;0"),D98+I98,"")</f>
      </c>
      <c r="K98" s="185">
        <f>IF(COUNTIF(J98,"&gt;0"),IF(J98&lt;101,1,IF(J98&lt;127,2,IF(J98&lt;153,3,IF(J98&lt;174,4,5)))),"")</f>
      </c>
      <c r="L98" s="79"/>
      <c r="M98" s="64">
        <f>IF(COUNTIF(L98,"&gt;0"),D98+L98,"")</f>
      </c>
      <c r="N98" s="185" t="s">
        <v>61</v>
      </c>
      <c r="O98" s="109">
        <v>41065</v>
      </c>
      <c r="P98" s="120">
        <v>41075</v>
      </c>
      <c r="Q98" s="120">
        <v>41082</v>
      </c>
    </row>
    <row r="99" spans="1:27" s="8" customFormat="1" ht="18" customHeight="1">
      <c r="A99" s="60">
        <v>2</v>
      </c>
      <c r="B99" s="61" t="s">
        <v>15</v>
      </c>
      <c r="C99" s="62" t="s">
        <v>16</v>
      </c>
      <c r="D99" s="74">
        <v>74.3</v>
      </c>
      <c r="E99" s="91" t="s">
        <v>33</v>
      </c>
      <c r="F99" s="75">
        <v>56</v>
      </c>
      <c r="G99" s="64">
        <f>IF(COUNTIF(F99,"&gt;0"),D99+F99,"")</f>
        <v>130.3</v>
      </c>
      <c r="H99" s="191">
        <f>IF(COUNTIF(G99,"&gt;0"),IF(G99&lt;151,1,IF(G99&lt;189,2,IF(G99&lt;226,3,IF(G99&lt;264,4,5)))),"")</f>
        <v>1</v>
      </c>
      <c r="I99" s="63">
        <v>61</v>
      </c>
      <c r="J99" s="64">
        <f>IF(COUNTIF(I99,"&gt;0"),D99+I99,"")</f>
        <v>135.3</v>
      </c>
      <c r="K99" s="191">
        <f>IF(COUNTIF(J99,"&gt;0"),IF(J99&lt;151,1,IF(J99&lt;189,2,IF(J99&lt;226,3,IF(J99&lt;264,4,5)))),"")</f>
        <v>1</v>
      </c>
      <c r="L99" s="79">
        <v>52.7</v>
      </c>
      <c r="M99" s="64">
        <f>IF(COUNTIF(L99,"&gt;0"),D99+L99,"")</f>
        <v>127</v>
      </c>
      <c r="N99" s="191">
        <f>IF(COUNTIF(M99,"&gt;0"),IF(M99&lt;151,1,IF(M99&lt;189,2,IF(M99&lt;226,3,IF(M99&lt;264,4,5)))),"")</f>
        <v>1</v>
      </c>
      <c r="O99" s="112">
        <v>40331</v>
      </c>
      <c r="P99" s="112">
        <v>40339</v>
      </c>
      <c r="Q99" s="112">
        <v>40346</v>
      </c>
      <c r="R99" s="54"/>
      <c r="S99" s="192" t="s">
        <v>161</v>
      </c>
      <c r="T99" s="78"/>
      <c r="U99" s="78"/>
      <c r="V99" s="78"/>
      <c r="W99" s="78"/>
      <c r="X99" s="78"/>
      <c r="Y99" s="67"/>
      <c r="Z99" s="67"/>
      <c r="AA99" s="78"/>
    </row>
    <row r="100" spans="1:22" s="8" customFormat="1" ht="18" customHeight="1">
      <c r="A100" s="186">
        <v>3</v>
      </c>
      <c r="B100" s="187" t="s">
        <v>54</v>
      </c>
      <c r="C100" s="188" t="s">
        <v>114</v>
      </c>
      <c r="D100" s="172">
        <v>45.8</v>
      </c>
      <c r="E100" s="189" t="s">
        <v>33</v>
      </c>
      <c r="F100" s="193">
        <v>48.1</v>
      </c>
      <c r="G100" s="194">
        <f>IF(COUNTIF(F100,"&gt;0"),D100+F100,"")</f>
        <v>93.9</v>
      </c>
      <c r="H100" s="195">
        <f>IF(COUNTIF(G100,"&gt;0"),IF(G100&lt;101,1,IF(G100&lt;127,2,IF(G100&lt;153,3,IF(G100&lt;174,4,5)))),"")</f>
        <v>1</v>
      </c>
      <c r="I100" s="196">
        <v>33.4</v>
      </c>
      <c r="J100" s="194">
        <f>IF(COUNTIF(I100,"&gt;0"),D100+I100,"")</f>
        <v>79.19999999999999</v>
      </c>
      <c r="K100" s="195">
        <f>IF(COUNTIF(J100,"&gt;0"),IF(J100&lt;101,1,IF(J100&lt;127,2,IF(J100&lt;153,3,IF(J100&lt;174,4,5)))),"")</f>
        <v>1</v>
      </c>
      <c r="L100" s="197">
        <v>20</v>
      </c>
      <c r="M100" s="194">
        <f>IF(COUNTIF(L100,"&gt;0"),D100+L100,"")</f>
        <v>65.8</v>
      </c>
      <c r="N100" s="195">
        <f>IF(COUNTIF(M100,"&gt;0"),IF(M100&lt;101,1,IF(M100&lt;127,2,IF(M100&lt;153,3,IF(M100&lt;174,4,5)))),"")</f>
        <v>1</v>
      </c>
      <c r="O100" s="124">
        <v>24</v>
      </c>
      <c r="P100" s="122">
        <f>IF(COUNTIF(O100,"&gt;0"),D100+O100,"")</f>
        <v>69.8</v>
      </c>
      <c r="Q100" s="198">
        <f>IF(COUNTIF(P100,"&gt;0"),IF(P100&lt;101,1,IF(P100&lt;127,2,IF(P100&lt;153,3,IF(P100&lt;174,4,5)))),"")</f>
        <v>1</v>
      </c>
      <c r="R100" s="118">
        <v>41065</v>
      </c>
      <c r="S100" s="109">
        <v>41068</v>
      </c>
      <c r="T100" s="109">
        <v>41075</v>
      </c>
      <c r="U100" s="121">
        <v>41082</v>
      </c>
      <c r="V100" s="126" t="s">
        <v>162</v>
      </c>
    </row>
    <row r="101" spans="6:16" s="8" customFormat="1" ht="12.75">
      <c r="F101" s="14"/>
      <c r="O101" s="54"/>
      <c r="P101" s="54"/>
    </row>
    <row r="102" spans="6:16" s="8" customFormat="1" ht="12.75">
      <c r="F102" s="14"/>
      <c r="O102" s="54"/>
      <c r="P102" s="54"/>
    </row>
    <row r="103" spans="6:16" s="8" customFormat="1" ht="12.75">
      <c r="F103" s="14"/>
      <c r="O103" s="54"/>
      <c r="P103" s="54"/>
    </row>
    <row r="104" spans="6:16" s="8" customFormat="1" ht="12.75">
      <c r="F104" s="14"/>
      <c r="O104" s="54"/>
      <c r="P104" s="54"/>
    </row>
    <row r="105" spans="6:16" s="8" customFormat="1" ht="12.75">
      <c r="F105" s="14"/>
      <c r="O105" s="54"/>
      <c r="P105" s="54"/>
    </row>
    <row r="106" spans="6:16" s="8" customFormat="1" ht="12.75">
      <c r="F106" s="14"/>
      <c r="O106" s="54"/>
      <c r="P106" s="54"/>
    </row>
    <row r="107" spans="6:16" s="8" customFormat="1" ht="12.75">
      <c r="F107" s="14"/>
      <c r="O107" s="54"/>
      <c r="P107" s="54"/>
    </row>
    <row r="108" spans="6:16" s="8" customFormat="1" ht="12.75">
      <c r="F108" s="14"/>
      <c r="O108" s="54"/>
      <c r="P108" s="54"/>
    </row>
    <row r="109" spans="6:16" s="8" customFormat="1" ht="12.75">
      <c r="F109" s="14"/>
      <c r="O109" s="54"/>
      <c r="P109" s="54"/>
    </row>
    <row r="110" spans="6:16" s="8" customFormat="1" ht="12.75">
      <c r="F110" s="14"/>
      <c r="O110" s="54"/>
      <c r="P110" s="54"/>
    </row>
    <row r="111" spans="6:16" s="8" customFormat="1" ht="12.75">
      <c r="F111" s="14"/>
      <c r="O111" s="54"/>
      <c r="P111" s="54"/>
    </row>
    <row r="112" spans="6:16" s="8" customFormat="1" ht="12.75">
      <c r="F112" s="14"/>
      <c r="O112" s="54"/>
      <c r="P112" s="54"/>
    </row>
    <row r="113" spans="6:16" s="8" customFormat="1" ht="12.75">
      <c r="F113" s="14"/>
      <c r="O113" s="54"/>
      <c r="P113" s="54"/>
    </row>
    <row r="114" spans="6:16" s="8" customFormat="1" ht="12.75">
      <c r="F114" s="14"/>
      <c r="O114" s="54"/>
      <c r="P114" s="54"/>
    </row>
    <row r="115" spans="6:16" s="8" customFormat="1" ht="12.75">
      <c r="F115" s="14"/>
      <c r="O115" s="54"/>
      <c r="P115" s="54"/>
    </row>
    <row r="116" spans="6:16" s="8" customFormat="1" ht="12.75">
      <c r="F116" s="14"/>
      <c r="O116" s="54"/>
      <c r="P116" s="54"/>
    </row>
    <row r="117" spans="6:16" s="8" customFormat="1" ht="12.75">
      <c r="F117" s="14"/>
      <c r="O117" s="54"/>
      <c r="P117" s="54"/>
    </row>
    <row r="118" spans="6:16" s="8" customFormat="1" ht="12.75">
      <c r="F118" s="14"/>
      <c r="O118" s="54"/>
      <c r="P118" s="54"/>
    </row>
    <row r="119" spans="6:16" s="8" customFormat="1" ht="12.75">
      <c r="F119" s="14"/>
      <c r="O119" s="54"/>
      <c r="P119" s="54"/>
    </row>
    <row r="120" spans="6:16" s="8" customFormat="1" ht="12.75">
      <c r="F120" s="14"/>
      <c r="O120" s="54"/>
      <c r="P120" s="54"/>
    </row>
    <row r="121" spans="6:16" s="8" customFormat="1" ht="12.75">
      <c r="F121" s="14"/>
      <c r="O121" s="54"/>
      <c r="P121" s="54"/>
    </row>
    <row r="211" ht="14.25">
      <c r="B211" s="84"/>
    </row>
    <row r="212" ht="14.25">
      <c r="B212" s="84"/>
    </row>
    <row r="213" ht="14.25">
      <c r="B213" s="84"/>
    </row>
    <row r="214" ht="14.25">
      <c r="B214" s="84"/>
    </row>
    <row r="215" ht="14.25">
      <c r="B215" s="84"/>
    </row>
    <row r="216" ht="14.25">
      <c r="B216" s="84"/>
    </row>
    <row r="217" ht="14.25">
      <c r="B217" s="84"/>
    </row>
    <row r="218" ht="14.25">
      <c r="B218" s="84"/>
    </row>
    <row r="219" ht="14.25">
      <c r="B219" s="84"/>
    </row>
    <row r="220" ht="14.25">
      <c r="B220" s="84"/>
    </row>
    <row r="221" ht="14.25">
      <c r="B221" s="84"/>
    </row>
    <row r="222" ht="14.25">
      <c r="B222" s="84"/>
    </row>
    <row r="223" ht="14.25">
      <c r="B223" s="84"/>
    </row>
    <row r="224" ht="14.25">
      <c r="B224" s="84"/>
    </row>
    <row r="225" ht="14.25">
      <c r="B225" s="84"/>
    </row>
    <row r="226" ht="14.25">
      <c r="B226" s="84"/>
    </row>
    <row r="227" ht="14.25">
      <c r="B227" s="84"/>
    </row>
    <row r="228" ht="14.25">
      <c r="B228" s="84"/>
    </row>
    <row r="229" ht="14.25">
      <c r="B229" s="84"/>
    </row>
    <row r="230" ht="14.25">
      <c r="B230" s="84"/>
    </row>
    <row r="231" ht="14.25">
      <c r="B231" s="84"/>
    </row>
    <row r="232" ht="14.25">
      <c r="B232" s="84"/>
    </row>
    <row r="233" ht="14.25">
      <c r="B233" s="84"/>
    </row>
    <row r="234" ht="14.25">
      <c r="B234" s="84"/>
    </row>
    <row r="235" ht="14.25">
      <c r="B235" s="84"/>
    </row>
    <row r="236" ht="14.25">
      <c r="B236" s="84"/>
    </row>
    <row r="237" ht="14.25">
      <c r="B237" s="84"/>
    </row>
    <row r="238" ht="14.25">
      <c r="B238" s="84"/>
    </row>
    <row r="239" ht="14.25">
      <c r="B239" s="84"/>
    </row>
    <row r="240" ht="14.25">
      <c r="B240" s="84"/>
    </row>
    <row r="241" ht="14.25">
      <c r="B241" s="84"/>
    </row>
    <row r="242" ht="14.25">
      <c r="B242" s="84"/>
    </row>
    <row r="243" ht="14.25">
      <c r="B243" s="84"/>
    </row>
    <row r="244" ht="14.25">
      <c r="B244" s="84"/>
    </row>
    <row r="245" ht="14.25">
      <c r="B245" s="84"/>
    </row>
    <row r="246" ht="14.25">
      <c r="B246" s="84"/>
    </row>
    <row r="247" ht="14.25">
      <c r="B247" s="84"/>
    </row>
    <row r="248" ht="14.25">
      <c r="B248" s="84"/>
    </row>
    <row r="249" ht="14.25">
      <c r="B249" s="84"/>
    </row>
    <row r="250" ht="14.25">
      <c r="B250" s="84"/>
    </row>
    <row r="251" ht="14.25">
      <c r="B251" s="84"/>
    </row>
    <row r="252" ht="14.25">
      <c r="B252" s="84"/>
    </row>
    <row r="253" ht="14.25">
      <c r="B253" s="84"/>
    </row>
    <row r="254" ht="14.25">
      <c r="B254" s="84"/>
    </row>
    <row r="255" ht="14.25">
      <c r="B255" s="84"/>
    </row>
    <row r="256" ht="14.25">
      <c r="B256" s="85"/>
    </row>
    <row r="257" ht="14.25">
      <c r="B257" s="84"/>
    </row>
    <row r="258" ht="14.25">
      <c r="B258" s="84"/>
    </row>
  </sheetData>
  <autoFilter ref="A1:P210"/>
  <mergeCells count="6">
    <mergeCell ref="A2:C2"/>
    <mergeCell ref="D2:E2"/>
    <mergeCell ref="A3:B3"/>
    <mergeCell ref="A93:C93"/>
    <mergeCell ref="D93:E93"/>
    <mergeCell ref="A94:B94"/>
  </mergeCells>
  <printOptions/>
  <pageMargins left="0.47" right="0.46" top="0.29" bottom="0.5" header="0.3" footer="0.5"/>
  <pageSetup fitToHeight="5" fitToWidth="1" horizontalDpi="600" verticalDpi="600" orientation="landscape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zoomScale="85" zoomScaleNormal="85" zoomScaleSheetLayoutView="50" workbookViewId="0" topLeftCell="A1">
      <selection activeCell="B12" sqref="B12:B40"/>
    </sheetView>
  </sheetViews>
  <sheetFormatPr defaultColWidth="9.140625" defaultRowHeight="12.75"/>
  <cols>
    <col min="1" max="1" width="4.421875" style="0" customWidth="1"/>
    <col min="2" max="2" width="24.8515625" style="0" customWidth="1"/>
    <col min="3" max="3" width="14.8515625" style="0" customWidth="1"/>
    <col min="4" max="18" width="4.7109375" style="0" customWidth="1"/>
    <col min="19" max="19" width="5.140625" style="0" customWidth="1"/>
    <col min="20" max="20" width="4.7109375" style="0" customWidth="1"/>
    <col min="21" max="21" width="4.7109375" style="70" customWidth="1"/>
    <col min="22" max="22" width="5.421875" style="70" customWidth="1"/>
    <col min="23" max="23" width="5.140625" style="0" customWidth="1"/>
    <col min="24" max="24" width="5.7109375" style="0" customWidth="1"/>
    <col min="25" max="25" width="15.7109375" style="0" customWidth="1"/>
    <col min="26" max="26" width="53.8515625" style="68" bestFit="1" customWidth="1"/>
    <col min="27" max="27" width="25.28125" style="0" bestFit="1" customWidth="1"/>
    <col min="28" max="29" width="22.140625" style="0" customWidth="1"/>
    <col min="30" max="30" width="9.57421875" style="68" customWidth="1"/>
    <col min="31" max="31" width="12.00390625" style="68" customWidth="1"/>
    <col min="32" max="32" width="22.140625" style="68" customWidth="1"/>
    <col min="33" max="16384" width="9.140625" style="68" customWidth="1"/>
  </cols>
  <sheetData>
    <row r="1" spans="1:29" ht="26.25">
      <c r="A1" s="11" t="s">
        <v>331</v>
      </c>
      <c r="B1" s="2"/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4"/>
      <c r="T1" s="3"/>
      <c r="U1" s="95"/>
      <c r="V1" s="95"/>
      <c r="W1" s="5"/>
      <c r="X1" s="5"/>
      <c r="Y1" s="5"/>
      <c r="Z1" s="5"/>
      <c r="AA1" s="92"/>
      <c r="AB1" s="92"/>
      <c r="AC1" s="92"/>
    </row>
    <row r="2" spans="1:29" ht="12.75" customHeight="1">
      <c r="A2" s="2"/>
      <c r="B2" s="2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5"/>
      <c r="Q2" s="6"/>
      <c r="R2" s="5"/>
      <c r="S2" s="6"/>
      <c r="T2" s="5"/>
      <c r="U2" s="10"/>
      <c r="V2" s="10"/>
      <c r="W2" s="12"/>
      <c r="X2" s="12"/>
      <c r="Y2" s="12"/>
      <c r="Z2" s="12"/>
      <c r="AA2" s="93"/>
      <c r="AB2" s="93"/>
      <c r="AC2" s="93"/>
    </row>
    <row r="3" spans="1:29" ht="13.5" customHeight="1" thickBot="1">
      <c r="A3" s="303" t="s">
        <v>0</v>
      </c>
      <c r="B3" s="303" t="s">
        <v>1</v>
      </c>
      <c r="C3" s="303" t="s">
        <v>4</v>
      </c>
      <c r="D3" s="304" t="s">
        <v>5</v>
      </c>
      <c r="E3" s="304"/>
      <c r="F3" s="304"/>
      <c r="G3" s="304"/>
      <c r="H3" s="304"/>
      <c r="I3" s="304"/>
      <c r="J3" s="304"/>
      <c r="K3" s="304"/>
      <c r="L3" s="304"/>
      <c r="M3" s="304"/>
      <c r="N3" s="305"/>
      <c r="O3" s="305"/>
      <c r="P3" s="305"/>
      <c r="Q3" s="305"/>
      <c r="R3" s="305"/>
      <c r="S3" s="305"/>
      <c r="T3" s="306"/>
      <c r="U3" s="307"/>
      <c r="V3" s="307"/>
      <c r="W3" s="307"/>
      <c r="X3" s="307"/>
      <c r="Y3" s="307"/>
      <c r="Z3" s="307"/>
      <c r="AA3" s="307"/>
      <c r="AB3" s="307"/>
      <c r="AC3" s="307"/>
    </row>
    <row r="4" spans="1:29" ht="117.75">
      <c r="A4" s="303"/>
      <c r="B4" s="303"/>
      <c r="C4" s="303"/>
      <c r="D4" s="9" t="s">
        <v>125</v>
      </c>
      <c r="E4" s="9" t="s">
        <v>126</v>
      </c>
      <c r="F4" s="9" t="s">
        <v>127</v>
      </c>
      <c r="G4" s="9" t="s">
        <v>128</v>
      </c>
      <c r="H4" s="9" t="s">
        <v>129</v>
      </c>
      <c r="I4" s="9" t="s">
        <v>130</v>
      </c>
      <c r="J4" s="9" t="s">
        <v>131</v>
      </c>
      <c r="K4" s="9" t="s">
        <v>132</v>
      </c>
      <c r="L4" s="9" t="s">
        <v>133</v>
      </c>
      <c r="M4" s="52" t="s">
        <v>134</v>
      </c>
      <c r="N4" s="101" t="s">
        <v>6</v>
      </c>
      <c r="O4" s="102" t="s">
        <v>258</v>
      </c>
      <c r="P4" s="101" t="s">
        <v>7</v>
      </c>
      <c r="Q4" s="111" t="s">
        <v>9</v>
      </c>
      <c r="R4" s="101" t="s">
        <v>12</v>
      </c>
      <c r="S4" s="103" t="s">
        <v>13</v>
      </c>
      <c r="T4" s="104" t="s">
        <v>158</v>
      </c>
      <c r="U4" s="106" t="s">
        <v>160</v>
      </c>
      <c r="V4" s="106" t="s">
        <v>159</v>
      </c>
      <c r="W4" s="97" t="s">
        <v>10</v>
      </c>
      <c r="X4" s="97" t="s">
        <v>257</v>
      </c>
      <c r="Y4" s="98" t="s">
        <v>8</v>
      </c>
      <c r="Z4" s="98" t="s">
        <v>8</v>
      </c>
      <c r="AA4" s="98" t="s">
        <v>8</v>
      </c>
      <c r="AB4" s="98" t="s">
        <v>8</v>
      </c>
      <c r="AC4" s="98" t="s">
        <v>8</v>
      </c>
    </row>
    <row r="5" spans="1:29" ht="12.75" customHeight="1">
      <c r="A5" s="303"/>
      <c r="B5" s="303"/>
      <c r="C5" s="303"/>
      <c r="D5" s="135">
        <v>2.5</v>
      </c>
      <c r="E5" s="135">
        <v>2.5</v>
      </c>
      <c r="F5" s="135">
        <v>2.5</v>
      </c>
      <c r="G5" s="135">
        <v>2.5</v>
      </c>
      <c r="H5" s="135">
        <v>2.5</v>
      </c>
      <c r="I5" s="135">
        <v>2.5</v>
      </c>
      <c r="J5" s="135">
        <v>2.5</v>
      </c>
      <c r="K5" s="135">
        <v>2.5</v>
      </c>
      <c r="L5" s="135">
        <v>2.5</v>
      </c>
      <c r="M5" s="136">
        <v>2.5</v>
      </c>
      <c r="N5" s="137">
        <v>25</v>
      </c>
      <c r="O5" s="138">
        <v>25</v>
      </c>
      <c r="P5" s="137">
        <v>25</v>
      </c>
      <c r="Q5" s="139">
        <v>25</v>
      </c>
      <c r="R5" s="137">
        <v>25</v>
      </c>
      <c r="S5" s="140">
        <v>25</v>
      </c>
      <c r="T5" s="105">
        <v>100</v>
      </c>
      <c r="U5" s="141"/>
      <c r="V5" s="141"/>
      <c r="W5" s="99">
        <v>100</v>
      </c>
      <c r="X5" s="99"/>
      <c r="Y5" s="100"/>
      <c r="Z5" s="100"/>
      <c r="AA5" s="100"/>
      <c r="AB5" s="100"/>
      <c r="AC5" s="100"/>
    </row>
    <row r="6" spans="1:29" ht="15" customHeight="1">
      <c r="A6" s="207">
        <v>1</v>
      </c>
      <c r="B6" s="133" t="s">
        <v>201</v>
      </c>
      <c r="C6" s="133" t="s">
        <v>200</v>
      </c>
      <c r="D6" s="142">
        <v>1</v>
      </c>
      <c r="E6" s="142">
        <v>2.5</v>
      </c>
      <c r="F6" s="142">
        <v>1.25</v>
      </c>
      <c r="G6" s="142">
        <v>2.5</v>
      </c>
      <c r="H6" s="142">
        <v>2.5</v>
      </c>
      <c r="I6" s="142">
        <v>2.5</v>
      </c>
      <c r="J6" s="142">
        <v>2.5</v>
      </c>
      <c r="K6" s="142">
        <v>2.5</v>
      </c>
      <c r="L6" s="142">
        <v>2.5</v>
      </c>
      <c r="M6" s="143">
        <v>2.5</v>
      </c>
      <c r="N6" s="144">
        <v>25</v>
      </c>
      <c r="O6" s="145"/>
      <c r="P6" s="144">
        <v>24.8</v>
      </c>
      <c r="Q6" s="143"/>
      <c r="R6" s="146">
        <v>23</v>
      </c>
      <c r="S6" s="145"/>
      <c r="T6" s="208">
        <f>SUM(D6:M6)+N6+P6+R6</f>
        <v>95.05</v>
      </c>
      <c r="U6" s="209"/>
      <c r="V6" s="209"/>
      <c r="W6" s="208">
        <f aca="true" t="shared" si="0" ref="W6:W37">T6</f>
        <v>95.05</v>
      </c>
      <c r="X6" s="210">
        <v>5</v>
      </c>
      <c r="Y6" s="211" t="s">
        <v>332</v>
      </c>
      <c r="Z6" s="183" t="s">
        <v>333</v>
      </c>
      <c r="AA6" s="134"/>
      <c r="AB6" s="134"/>
      <c r="AC6" s="134"/>
    </row>
    <row r="7" spans="1:29" ht="15" customHeight="1">
      <c r="A7" s="212">
        <f>A6+1</f>
        <v>2</v>
      </c>
      <c r="B7" s="213" t="s">
        <v>164</v>
      </c>
      <c r="C7" s="213" t="s">
        <v>163</v>
      </c>
      <c r="D7" s="214">
        <v>0</v>
      </c>
      <c r="E7" s="214">
        <v>1.3</v>
      </c>
      <c r="F7" s="214">
        <v>0</v>
      </c>
      <c r="G7" s="214">
        <v>2.5</v>
      </c>
      <c r="H7" s="214">
        <v>1.5</v>
      </c>
      <c r="I7" s="214">
        <v>1.8</v>
      </c>
      <c r="J7" s="214">
        <v>0.9</v>
      </c>
      <c r="K7" s="214">
        <v>2.4</v>
      </c>
      <c r="L7" s="214">
        <v>2</v>
      </c>
      <c r="M7" s="215">
        <v>2.5</v>
      </c>
      <c r="N7" s="216">
        <v>5.5</v>
      </c>
      <c r="O7" s="217">
        <v>7</v>
      </c>
      <c r="P7" s="216">
        <v>9.2</v>
      </c>
      <c r="Q7" s="215"/>
      <c r="R7" s="216">
        <v>1</v>
      </c>
      <c r="S7" s="217"/>
      <c r="T7" s="218">
        <f>SUM(D7:M7)+O7+Q7+S7</f>
        <v>21.9</v>
      </c>
      <c r="U7" s="214"/>
      <c r="V7" s="214"/>
      <c r="W7" s="219">
        <f t="shared" si="0"/>
        <v>21.9</v>
      </c>
      <c r="X7" s="220"/>
      <c r="Y7" s="221" t="s">
        <v>334</v>
      </c>
      <c r="Z7" s="221" t="s">
        <v>334</v>
      </c>
      <c r="AA7" s="134"/>
      <c r="AB7" s="134"/>
      <c r="AC7" s="134"/>
    </row>
    <row r="8" spans="1:29" ht="15" customHeight="1">
      <c r="A8" s="207">
        <f aca="true" t="shared" si="1" ref="A8:A71">A7+1</f>
        <v>3</v>
      </c>
      <c r="B8" s="133" t="s">
        <v>203</v>
      </c>
      <c r="C8" s="133" t="s">
        <v>202</v>
      </c>
      <c r="D8" s="142">
        <v>1</v>
      </c>
      <c r="E8" s="142">
        <v>2.5</v>
      </c>
      <c r="F8" s="142">
        <v>0</v>
      </c>
      <c r="G8" s="142">
        <v>2.5</v>
      </c>
      <c r="H8" s="142">
        <v>2</v>
      </c>
      <c r="I8" s="142">
        <v>0</v>
      </c>
      <c r="J8" s="142">
        <v>2.5</v>
      </c>
      <c r="K8" s="142">
        <v>2</v>
      </c>
      <c r="L8" s="142">
        <v>2.5</v>
      </c>
      <c r="M8" s="143">
        <v>2</v>
      </c>
      <c r="N8" s="144">
        <v>16.5</v>
      </c>
      <c r="O8" s="145"/>
      <c r="P8" s="144">
        <v>17.6</v>
      </c>
      <c r="Q8" s="143"/>
      <c r="R8" s="146">
        <v>25</v>
      </c>
      <c r="S8" s="145"/>
      <c r="T8" s="208">
        <f>SUM(D8:M8)+N8+P8+R8</f>
        <v>76.1</v>
      </c>
      <c r="U8" s="209"/>
      <c r="V8" s="209"/>
      <c r="W8" s="208">
        <f t="shared" si="0"/>
        <v>76.1</v>
      </c>
      <c r="X8" s="210">
        <v>4</v>
      </c>
      <c r="Y8" s="211" t="s">
        <v>332</v>
      </c>
      <c r="Z8" s="183" t="s">
        <v>333</v>
      </c>
      <c r="AA8" s="134"/>
      <c r="AB8" s="134"/>
      <c r="AC8" s="134"/>
    </row>
    <row r="9" spans="1:29" ht="15" customHeight="1">
      <c r="A9" s="182">
        <f t="shared" si="1"/>
        <v>4</v>
      </c>
      <c r="B9" s="133" t="s">
        <v>205</v>
      </c>
      <c r="C9" s="133" t="s">
        <v>204</v>
      </c>
      <c r="D9" s="142">
        <v>0</v>
      </c>
      <c r="E9" s="142">
        <v>1.5</v>
      </c>
      <c r="F9" s="142">
        <v>2.5</v>
      </c>
      <c r="G9" s="142">
        <v>0.5</v>
      </c>
      <c r="H9" s="142">
        <v>2.4</v>
      </c>
      <c r="I9" s="142">
        <v>1.8</v>
      </c>
      <c r="J9" s="142">
        <v>0.9</v>
      </c>
      <c r="K9" s="142">
        <v>2.5</v>
      </c>
      <c r="L9" s="142">
        <v>2.5</v>
      </c>
      <c r="M9" s="143">
        <v>2.5</v>
      </c>
      <c r="N9" s="222" t="s">
        <v>335</v>
      </c>
      <c r="O9" s="145">
        <v>14</v>
      </c>
      <c r="P9" s="223">
        <v>10.8</v>
      </c>
      <c r="Q9" s="143">
        <v>14.5</v>
      </c>
      <c r="R9" s="224">
        <v>4</v>
      </c>
      <c r="S9" s="145">
        <v>18</v>
      </c>
      <c r="T9" s="208">
        <f>SUM(D9:M9)+O9+Q9+S9</f>
        <v>63.6</v>
      </c>
      <c r="U9" s="209"/>
      <c r="V9" s="209"/>
      <c r="W9" s="208">
        <f t="shared" si="0"/>
        <v>63.6</v>
      </c>
      <c r="X9" s="210"/>
      <c r="Y9" s="211" t="s">
        <v>332</v>
      </c>
      <c r="Z9" s="183" t="s">
        <v>336</v>
      </c>
      <c r="AA9" s="134" t="s">
        <v>337</v>
      </c>
      <c r="AB9" s="134" t="s">
        <v>338</v>
      </c>
      <c r="AC9" s="134" t="s">
        <v>339</v>
      </c>
    </row>
    <row r="10" spans="1:29" ht="15" customHeight="1">
      <c r="A10" s="207">
        <f t="shared" si="1"/>
        <v>5</v>
      </c>
      <c r="B10" s="133" t="s">
        <v>207</v>
      </c>
      <c r="C10" s="133" t="s">
        <v>206</v>
      </c>
      <c r="D10" s="142">
        <v>1</v>
      </c>
      <c r="E10" s="142">
        <v>2.5</v>
      </c>
      <c r="F10" s="142">
        <v>2.5</v>
      </c>
      <c r="G10" s="142">
        <v>0</v>
      </c>
      <c r="H10" s="142">
        <v>2.1</v>
      </c>
      <c r="I10" s="142">
        <v>2.5</v>
      </c>
      <c r="J10" s="142">
        <v>2.5</v>
      </c>
      <c r="K10" s="142">
        <v>2.5</v>
      </c>
      <c r="L10" s="142">
        <v>2.5</v>
      </c>
      <c r="M10" s="143">
        <v>2.5</v>
      </c>
      <c r="N10" s="144">
        <v>14.5</v>
      </c>
      <c r="O10" s="145"/>
      <c r="P10" s="144">
        <v>14.4</v>
      </c>
      <c r="Q10" s="143"/>
      <c r="R10" s="146">
        <v>14</v>
      </c>
      <c r="S10" s="145"/>
      <c r="T10" s="208">
        <f>SUM(D10:M10)+N10+P10+R10</f>
        <v>63.5</v>
      </c>
      <c r="U10" s="209"/>
      <c r="V10" s="209"/>
      <c r="W10" s="208">
        <f t="shared" si="0"/>
        <v>63.5</v>
      </c>
      <c r="X10" s="210"/>
      <c r="Y10" s="211" t="s">
        <v>332</v>
      </c>
      <c r="Z10" s="183" t="s">
        <v>333</v>
      </c>
      <c r="AA10" s="134"/>
      <c r="AB10" s="134"/>
      <c r="AC10" s="134"/>
    </row>
    <row r="11" spans="1:29" ht="15" customHeight="1">
      <c r="A11" s="207">
        <f t="shared" si="1"/>
        <v>6</v>
      </c>
      <c r="B11" s="133" t="s">
        <v>209</v>
      </c>
      <c r="C11" s="133" t="s">
        <v>208</v>
      </c>
      <c r="D11" s="142">
        <v>1</v>
      </c>
      <c r="E11" s="142">
        <v>0.5</v>
      </c>
      <c r="F11" s="142">
        <v>2.5</v>
      </c>
      <c r="G11" s="142">
        <v>2</v>
      </c>
      <c r="H11" s="142">
        <v>2.1</v>
      </c>
      <c r="I11" s="142">
        <v>1.5</v>
      </c>
      <c r="J11" s="142">
        <v>0.9</v>
      </c>
      <c r="K11" s="142">
        <v>2.5</v>
      </c>
      <c r="L11" s="142">
        <v>2.5</v>
      </c>
      <c r="M11" s="143">
        <v>2.5</v>
      </c>
      <c r="N11" s="144">
        <v>14</v>
      </c>
      <c r="O11" s="145"/>
      <c r="P11" s="144">
        <v>12.5</v>
      </c>
      <c r="Q11" s="143"/>
      <c r="R11" s="224">
        <v>5</v>
      </c>
      <c r="S11" s="145">
        <v>13</v>
      </c>
      <c r="T11" s="208">
        <f>SUM(D11:M11)+N11+P11+S11</f>
        <v>57.5</v>
      </c>
      <c r="U11" s="209"/>
      <c r="V11" s="209"/>
      <c r="W11" s="208">
        <f t="shared" si="0"/>
        <v>57.5</v>
      </c>
      <c r="X11" s="210"/>
      <c r="Y11" s="211" t="s">
        <v>332</v>
      </c>
      <c r="Z11" s="183" t="s">
        <v>336</v>
      </c>
      <c r="AA11" s="134"/>
      <c r="AB11" s="134"/>
      <c r="AC11" s="134" t="s">
        <v>339</v>
      </c>
    </row>
    <row r="12" spans="1:29" ht="15" customHeight="1">
      <c r="A12" s="212">
        <f t="shared" si="1"/>
        <v>7</v>
      </c>
      <c r="B12" s="213" t="s">
        <v>76</v>
      </c>
      <c r="C12" s="213" t="s">
        <v>75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6"/>
      <c r="N12" s="227" t="s">
        <v>340</v>
      </c>
      <c r="O12" s="228"/>
      <c r="P12" s="229"/>
      <c r="Q12" s="226"/>
      <c r="R12" s="230"/>
      <c r="S12" s="228"/>
      <c r="T12" s="231"/>
      <c r="U12" s="225"/>
      <c r="V12" s="225"/>
      <c r="W12" s="219">
        <f t="shared" si="0"/>
        <v>0</v>
      </c>
      <c r="X12" s="220"/>
      <c r="Y12" s="232"/>
      <c r="Z12" s="232"/>
      <c r="AA12" s="134"/>
      <c r="AB12" s="134"/>
      <c r="AC12" s="134"/>
    </row>
    <row r="13" spans="1:29" ht="15" customHeight="1">
      <c r="A13" s="207">
        <f t="shared" si="1"/>
        <v>8</v>
      </c>
      <c r="B13" s="133" t="s">
        <v>166</v>
      </c>
      <c r="C13" s="133" t="s">
        <v>165</v>
      </c>
      <c r="D13" s="142">
        <v>2.5</v>
      </c>
      <c r="E13" s="142">
        <v>2.5</v>
      </c>
      <c r="F13" s="142">
        <v>2.5</v>
      </c>
      <c r="G13" s="142">
        <v>2.5</v>
      </c>
      <c r="H13" s="142">
        <v>2.4</v>
      </c>
      <c r="I13" s="142">
        <v>1.8</v>
      </c>
      <c r="J13" s="142">
        <v>2.5</v>
      </c>
      <c r="K13" s="142">
        <v>1.7</v>
      </c>
      <c r="L13" s="142">
        <v>2.5</v>
      </c>
      <c r="M13" s="143">
        <v>2</v>
      </c>
      <c r="N13" s="223">
        <v>10.5</v>
      </c>
      <c r="O13" s="145">
        <v>19</v>
      </c>
      <c r="P13" s="144">
        <v>13.6</v>
      </c>
      <c r="Q13" s="143"/>
      <c r="R13" s="224">
        <v>4</v>
      </c>
      <c r="S13" s="145">
        <v>23.5</v>
      </c>
      <c r="T13" s="208">
        <f>SUM(D13:M13)+O13+P13+S13</f>
        <v>79</v>
      </c>
      <c r="U13" s="209"/>
      <c r="V13" s="209"/>
      <c r="W13" s="208">
        <f t="shared" si="0"/>
        <v>79</v>
      </c>
      <c r="X13" s="210"/>
      <c r="Y13" s="211" t="s">
        <v>332</v>
      </c>
      <c r="Z13" s="183" t="s">
        <v>336</v>
      </c>
      <c r="AA13" s="134" t="s">
        <v>341</v>
      </c>
      <c r="AB13" s="134"/>
      <c r="AC13" s="134" t="s">
        <v>339</v>
      </c>
    </row>
    <row r="14" spans="1:29" ht="15" customHeight="1">
      <c r="A14" s="212">
        <f t="shared" si="1"/>
        <v>9</v>
      </c>
      <c r="B14" s="213" t="s">
        <v>211</v>
      </c>
      <c r="C14" s="213" t="s">
        <v>210</v>
      </c>
      <c r="D14" s="214">
        <v>1</v>
      </c>
      <c r="E14" s="214"/>
      <c r="F14" s="214">
        <v>2.5</v>
      </c>
      <c r="G14" s="214">
        <v>0</v>
      </c>
      <c r="H14" s="214">
        <v>0</v>
      </c>
      <c r="I14" s="214">
        <v>2</v>
      </c>
      <c r="J14" s="214">
        <v>1.8</v>
      </c>
      <c r="K14" s="214">
        <v>2</v>
      </c>
      <c r="L14" s="214">
        <v>2.4</v>
      </c>
      <c r="M14" s="215">
        <v>2.5</v>
      </c>
      <c r="N14" s="216">
        <v>7</v>
      </c>
      <c r="O14" s="217">
        <v>8</v>
      </c>
      <c r="P14" s="216">
        <v>6</v>
      </c>
      <c r="Q14" s="215"/>
      <c r="R14" s="216">
        <v>4</v>
      </c>
      <c r="S14" s="217"/>
      <c r="T14" s="218">
        <f>SUM(D14:M14)+O14+Q14+S14</f>
        <v>22.200000000000003</v>
      </c>
      <c r="U14" s="214"/>
      <c r="V14" s="214"/>
      <c r="W14" s="219">
        <f t="shared" si="0"/>
        <v>22.200000000000003</v>
      </c>
      <c r="X14" s="220"/>
      <c r="Y14" s="221" t="s">
        <v>334</v>
      </c>
      <c r="Z14" s="221" t="s">
        <v>334</v>
      </c>
      <c r="AA14" s="134"/>
      <c r="AB14" s="134"/>
      <c r="AC14" s="134"/>
    </row>
    <row r="15" spans="1:29" ht="15" customHeight="1">
      <c r="A15" s="207">
        <f t="shared" si="1"/>
        <v>10</v>
      </c>
      <c r="B15" s="133" t="s">
        <v>213</v>
      </c>
      <c r="C15" s="133" t="s">
        <v>212</v>
      </c>
      <c r="D15" s="142">
        <v>2.5</v>
      </c>
      <c r="E15" s="142">
        <v>2</v>
      </c>
      <c r="F15" s="142">
        <v>1.25</v>
      </c>
      <c r="G15" s="142">
        <v>0.5</v>
      </c>
      <c r="H15" s="142"/>
      <c r="I15" s="142">
        <v>2</v>
      </c>
      <c r="J15" s="142">
        <v>1</v>
      </c>
      <c r="K15" s="142">
        <v>2.5</v>
      </c>
      <c r="L15" s="142"/>
      <c r="M15" s="143"/>
      <c r="N15" s="223">
        <v>6</v>
      </c>
      <c r="O15" s="145">
        <v>14</v>
      </c>
      <c r="P15" s="144">
        <v>16.8</v>
      </c>
      <c r="Q15" s="143"/>
      <c r="R15" s="224">
        <v>6</v>
      </c>
      <c r="S15" s="145">
        <v>12.5</v>
      </c>
      <c r="T15" s="208">
        <f>SUM(D15:M15)+O15+P15+S15</f>
        <v>55.05</v>
      </c>
      <c r="U15" s="209"/>
      <c r="V15" s="209"/>
      <c r="W15" s="208">
        <f t="shared" si="0"/>
        <v>55.05</v>
      </c>
      <c r="X15" s="210"/>
      <c r="Y15" s="211" t="s">
        <v>332</v>
      </c>
      <c r="Z15" s="183" t="s">
        <v>336</v>
      </c>
      <c r="AA15" s="134" t="s">
        <v>341</v>
      </c>
      <c r="AB15" s="134"/>
      <c r="AC15" s="134" t="s">
        <v>339</v>
      </c>
    </row>
    <row r="16" spans="1:29" ht="15" customHeight="1">
      <c r="A16" s="182">
        <f t="shared" si="1"/>
        <v>11</v>
      </c>
      <c r="B16" s="133" t="s">
        <v>168</v>
      </c>
      <c r="C16" s="133" t="s">
        <v>167</v>
      </c>
      <c r="D16" s="142">
        <v>1</v>
      </c>
      <c r="E16" s="142">
        <v>2.5</v>
      </c>
      <c r="F16" s="142">
        <v>2.5</v>
      </c>
      <c r="G16" s="142">
        <v>1.5</v>
      </c>
      <c r="H16" s="142"/>
      <c r="I16" s="142">
        <v>1</v>
      </c>
      <c r="J16" s="142">
        <v>0</v>
      </c>
      <c r="K16" s="142">
        <v>1.9</v>
      </c>
      <c r="L16" s="142">
        <v>2.4</v>
      </c>
      <c r="M16" s="143">
        <v>2</v>
      </c>
      <c r="N16" s="144">
        <v>17.5</v>
      </c>
      <c r="O16" s="145"/>
      <c r="P16" s="223">
        <v>9.6</v>
      </c>
      <c r="Q16" s="143">
        <v>16</v>
      </c>
      <c r="R16" s="146">
        <v>14</v>
      </c>
      <c r="S16" s="145"/>
      <c r="T16" s="208">
        <f>SUM(D16:M16)+N16+Q16+R16</f>
        <v>62.3</v>
      </c>
      <c r="U16" s="209"/>
      <c r="V16" s="209"/>
      <c r="W16" s="208">
        <f t="shared" si="0"/>
        <v>62.3</v>
      </c>
      <c r="X16" s="210"/>
      <c r="Y16" s="211" t="s">
        <v>332</v>
      </c>
      <c r="Z16" s="233" t="s">
        <v>342</v>
      </c>
      <c r="AA16" s="134"/>
      <c r="AB16" s="134" t="s">
        <v>338</v>
      </c>
      <c r="AC16" s="134"/>
    </row>
    <row r="17" spans="1:29" ht="15" customHeight="1">
      <c r="A17" s="212">
        <f t="shared" si="1"/>
        <v>12</v>
      </c>
      <c r="B17" s="213" t="s">
        <v>78</v>
      </c>
      <c r="C17" s="213" t="s">
        <v>77</v>
      </c>
      <c r="D17" s="214">
        <v>2.5</v>
      </c>
      <c r="E17" s="214">
        <v>2</v>
      </c>
      <c r="F17" s="214">
        <v>2.5</v>
      </c>
      <c r="G17" s="214">
        <v>2.5</v>
      </c>
      <c r="H17" s="214">
        <v>1.9</v>
      </c>
      <c r="I17" s="214"/>
      <c r="J17" s="214">
        <v>0.9</v>
      </c>
      <c r="K17" s="214">
        <v>2.5</v>
      </c>
      <c r="L17" s="214">
        <v>2.4</v>
      </c>
      <c r="M17" s="215">
        <v>2</v>
      </c>
      <c r="N17" s="216">
        <v>8.5</v>
      </c>
      <c r="O17" s="217">
        <v>6.5</v>
      </c>
      <c r="P17" s="216">
        <v>6.8</v>
      </c>
      <c r="Q17" s="215">
        <v>7</v>
      </c>
      <c r="R17" s="216">
        <v>13</v>
      </c>
      <c r="S17" s="217"/>
      <c r="T17" s="218">
        <f>SUM(D17:M17)+O17+Q17+R17</f>
        <v>45.7</v>
      </c>
      <c r="U17" s="214"/>
      <c r="V17" s="214"/>
      <c r="W17" s="219">
        <f t="shared" si="0"/>
        <v>45.7</v>
      </c>
      <c r="X17" s="220"/>
      <c r="Y17" s="221" t="s">
        <v>334</v>
      </c>
      <c r="Z17" s="221" t="s">
        <v>334</v>
      </c>
      <c r="AA17" s="134"/>
      <c r="AB17" s="134"/>
      <c r="AC17" s="134"/>
    </row>
    <row r="18" spans="1:29" ht="15" customHeight="1">
      <c r="A18" s="182">
        <f t="shared" si="1"/>
        <v>13</v>
      </c>
      <c r="B18" s="133" t="s">
        <v>80</v>
      </c>
      <c r="C18" s="133" t="s">
        <v>79</v>
      </c>
      <c r="D18" s="142">
        <v>1</v>
      </c>
      <c r="E18" s="142">
        <v>2.5</v>
      </c>
      <c r="F18" s="142">
        <v>2.5</v>
      </c>
      <c r="G18" s="142">
        <v>2.5</v>
      </c>
      <c r="H18" s="142">
        <v>2.1</v>
      </c>
      <c r="I18" s="142">
        <v>1.7</v>
      </c>
      <c r="J18" s="142">
        <v>0.9</v>
      </c>
      <c r="K18" s="142">
        <v>2.5</v>
      </c>
      <c r="L18" s="142">
        <v>2.5</v>
      </c>
      <c r="M18" s="143">
        <v>2.5</v>
      </c>
      <c r="N18" s="144">
        <v>19</v>
      </c>
      <c r="O18" s="145"/>
      <c r="P18" s="144">
        <v>12.8</v>
      </c>
      <c r="Q18" s="143"/>
      <c r="R18" s="146">
        <v>13</v>
      </c>
      <c r="S18" s="145"/>
      <c r="T18" s="208">
        <f>SUM(D18:M18)+N18+P18+R18</f>
        <v>65.5</v>
      </c>
      <c r="U18" s="209"/>
      <c r="V18" s="209"/>
      <c r="W18" s="208">
        <f t="shared" si="0"/>
        <v>65.5</v>
      </c>
      <c r="X18" s="210"/>
      <c r="Y18" s="211" t="s">
        <v>332</v>
      </c>
      <c r="Z18" s="183" t="s">
        <v>333</v>
      </c>
      <c r="AA18" s="134"/>
      <c r="AB18" s="134"/>
      <c r="AC18" s="134"/>
    </row>
    <row r="19" spans="1:29" ht="15" customHeight="1">
      <c r="A19" s="212">
        <f t="shared" si="1"/>
        <v>14</v>
      </c>
      <c r="B19" s="213" t="s">
        <v>170</v>
      </c>
      <c r="C19" s="213" t="s">
        <v>169</v>
      </c>
      <c r="D19" s="214">
        <v>2</v>
      </c>
      <c r="E19" s="214">
        <v>1.5</v>
      </c>
      <c r="F19" s="214">
        <v>2.5</v>
      </c>
      <c r="G19" s="214">
        <v>2.5</v>
      </c>
      <c r="H19" s="214">
        <v>1.7</v>
      </c>
      <c r="I19" s="214">
        <v>1</v>
      </c>
      <c r="J19" s="214">
        <v>0.9</v>
      </c>
      <c r="K19" s="214">
        <v>2.5</v>
      </c>
      <c r="L19" s="214">
        <v>2.5</v>
      </c>
      <c r="M19" s="215">
        <v>2.5</v>
      </c>
      <c r="N19" s="216" t="s">
        <v>335</v>
      </c>
      <c r="O19" s="217">
        <v>6</v>
      </c>
      <c r="P19" s="216">
        <v>6.4</v>
      </c>
      <c r="Q19" s="215">
        <v>4</v>
      </c>
      <c r="R19" s="216">
        <v>3</v>
      </c>
      <c r="S19" s="217">
        <v>7</v>
      </c>
      <c r="T19" s="218">
        <f>SUM(D19:M19)+O19+Q19+S19</f>
        <v>36.6</v>
      </c>
      <c r="U19" s="214"/>
      <c r="V19" s="214"/>
      <c r="W19" s="219">
        <f t="shared" si="0"/>
        <v>36.6</v>
      </c>
      <c r="X19" s="220"/>
      <c r="Y19" s="221" t="s">
        <v>334</v>
      </c>
      <c r="Z19" s="221" t="s">
        <v>334</v>
      </c>
      <c r="AA19" s="134" t="s">
        <v>337</v>
      </c>
      <c r="AB19" s="134" t="s">
        <v>338</v>
      </c>
      <c r="AC19" s="134" t="s">
        <v>339</v>
      </c>
    </row>
    <row r="20" spans="1:29" ht="15" customHeight="1">
      <c r="A20" s="212">
        <f t="shared" si="1"/>
        <v>15</v>
      </c>
      <c r="B20" s="213" t="s">
        <v>172</v>
      </c>
      <c r="C20" s="213" t="s">
        <v>171</v>
      </c>
      <c r="D20" s="214">
        <v>0</v>
      </c>
      <c r="E20" s="214">
        <v>2.5</v>
      </c>
      <c r="F20" s="214">
        <v>2.5</v>
      </c>
      <c r="G20" s="214">
        <v>2.5</v>
      </c>
      <c r="H20" s="214">
        <v>2</v>
      </c>
      <c r="I20" s="214">
        <v>1.8</v>
      </c>
      <c r="J20" s="214">
        <v>0.9</v>
      </c>
      <c r="K20" s="214">
        <v>2.5</v>
      </c>
      <c r="L20" s="214">
        <v>2.2</v>
      </c>
      <c r="M20" s="215">
        <v>2.5</v>
      </c>
      <c r="N20" s="216">
        <v>4.5</v>
      </c>
      <c r="O20" s="217"/>
      <c r="P20" s="216">
        <v>9.6</v>
      </c>
      <c r="Q20" s="215"/>
      <c r="R20" s="216">
        <v>4</v>
      </c>
      <c r="S20" s="217"/>
      <c r="T20" s="218">
        <f>SUM(D20:M20)+O20+Q20+S20</f>
        <v>19.400000000000002</v>
      </c>
      <c r="U20" s="214"/>
      <c r="V20" s="214"/>
      <c r="W20" s="219">
        <f t="shared" si="0"/>
        <v>19.400000000000002</v>
      </c>
      <c r="X20" s="220"/>
      <c r="Y20" s="221" t="s">
        <v>334</v>
      </c>
      <c r="Z20" s="221" t="s">
        <v>334</v>
      </c>
      <c r="AA20" s="134"/>
      <c r="AB20" s="134"/>
      <c r="AC20" s="134"/>
    </row>
    <row r="21" spans="1:29" ht="15" customHeight="1">
      <c r="A21" s="212">
        <f t="shared" si="1"/>
        <v>16</v>
      </c>
      <c r="B21" s="213" t="s">
        <v>149</v>
      </c>
      <c r="C21" s="213" t="s">
        <v>148</v>
      </c>
      <c r="D21" s="214">
        <v>0</v>
      </c>
      <c r="E21" s="214">
        <v>1.5</v>
      </c>
      <c r="F21" s="214">
        <v>2.5</v>
      </c>
      <c r="G21" s="214">
        <v>0</v>
      </c>
      <c r="H21" s="214">
        <v>1.9</v>
      </c>
      <c r="I21" s="214">
        <v>1.3</v>
      </c>
      <c r="J21" s="214">
        <v>0</v>
      </c>
      <c r="K21" s="214">
        <v>2.5</v>
      </c>
      <c r="L21" s="214">
        <v>2.5</v>
      </c>
      <c r="M21" s="215">
        <v>2.5</v>
      </c>
      <c r="N21" s="216">
        <v>5.5</v>
      </c>
      <c r="O21" s="217">
        <v>7</v>
      </c>
      <c r="P21" s="216">
        <v>10.8</v>
      </c>
      <c r="Q21" s="215"/>
      <c r="R21" s="216">
        <v>5</v>
      </c>
      <c r="S21" s="217"/>
      <c r="T21" s="218">
        <f>SUM(D21:M21)+O21+Q21+S21</f>
        <v>21.7</v>
      </c>
      <c r="U21" s="214"/>
      <c r="V21" s="214"/>
      <c r="W21" s="219">
        <f t="shared" si="0"/>
        <v>21.7</v>
      </c>
      <c r="X21" s="220"/>
      <c r="Y21" s="221" t="s">
        <v>334</v>
      </c>
      <c r="Z21" s="221" t="s">
        <v>334</v>
      </c>
      <c r="AA21" s="134"/>
      <c r="AB21" s="134"/>
      <c r="AC21" s="134"/>
    </row>
    <row r="22" spans="1:29" ht="15" customHeight="1">
      <c r="A22" s="212">
        <f t="shared" si="1"/>
        <v>17</v>
      </c>
      <c r="B22" s="213" t="s">
        <v>174</v>
      </c>
      <c r="C22" s="213" t="s">
        <v>173</v>
      </c>
      <c r="D22" s="214">
        <v>0</v>
      </c>
      <c r="E22" s="214">
        <v>1.5</v>
      </c>
      <c r="F22" s="214">
        <v>0</v>
      </c>
      <c r="G22" s="214">
        <v>0.3</v>
      </c>
      <c r="H22" s="214">
        <v>2.3</v>
      </c>
      <c r="I22" s="214">
        <v>1.7</v>
      </c>
      <c r="J22" s="214">
        <v>0.9</v>
      </c>
      <c r="K22" s="214">
        <v>1</v>
      </c>
      <c r="L22" s="214">
        <v>2.4</v>
      </c>
      <c r="M22" s="215">
        <v>2.5</v>
      </c>
      <c r="N22" s="216">
        <v>4</v>
      </c>
      <c r="O22" s="217">
        <v>8.5</v>
      </c>
      <c r="P22" s="216">
        <v>6.4</v>
      </c>
      <c r="Q22" s="215">
        <v>7.5</v>
      </c>
      <c r="R22" s="216">
        <v>2</v>
      </c>
      <c r="S22" s="217"/>
      <c r="T22" s="218">
        <f>SUM(D22:M22)+O22+Q22+S22</f>
        <v>28.6</v>
      </c>
      <c r="U22" s="214"/>
      <c r="V22" s="214"/>
      <c r="W22" s="219">
        <f t="shared" si="0"/>
        <v>28.6</v>
      </c>
      <c r="X22" s="220"/>
      <c r="Y22" s="221" t="s">
        <v>334</v>
      </c>
      <c r="Z22" s="221" t="s">
        <v>334</v>
      </c>
      <c r="AA22" s="134"/>
      <c r="AB22" s="134"/>
      <c r="AC22" s="134"/>
    </row>
    <row r="23" spans="1:29" ht="15" customHeight="1">
      <c r="A23" s="182">
        <f t="shared" si="1"/>
        <v>18</v>
      </c>
      <c r="B23" s="133" t="s">
        <v>343</v>
      </c>
      <c r="C23" s="133" t="s">
        <v>175</v>
      </c>
      <c r="D23" s="142">
        <v>2</v>
      </c>
      <c r="E23" s="142">
        <v>2.5</v>
      </c>
      <c r="F23" s="142">
        <v>2.5</v>
      </c>
      <c r="G23" s="142">
        <v>2.5</v>
      </c>
      <c r="H23" s="142">
        <v>2.4</v>
      </c>
      <c r="I23" s="142">
        <v>2.5</v>
      </c>
      <c r="J23" s="142">
        <v>0.9</v>
      </c>
      <c r="K23" s="142">
        <v>2.5</v>
      </c>
      <c r="L23" s="142">
        <v>2</v>
      </c>
      <c r="M23" s="143">
        <v>2.5</v>
      </c>
      <c r="N23" s="223">
        <v>16.5</v>
      </c>
      <c r="O23" s="145"/>
      <c r="P23" s="144">
        <v>22.4</v>
      </c>
      <c r="Q23" s="143"/>
      <c r="R23" s="146">
        <v>18</v>
      </c>
      <c r="S23" s="145"/>
      <c r="T23" s="208">
        <f>SUM(D23:M23)+N23+P23+R23</f>
        <v>79.19999999999999</v>
      </c>
      <c r="U23" s="209"/>
      <c r="V23" s="209"/>
      <c r="W23" s="208">
        <f t="shared" si="0"/>
        <v>79.19999999999999</v>
      </c>
      <c r="X23" s="210">
        <v>4</v>
      </c>
      <c r="Y23" s="211" t="s">
        <v>332</v>
      </c>
      <c r="Z23" s="183" t="s">
        <v>333</v>
      </c>
      <c r="AA23" s="134"/>
      <c r="AB23" s="134"/>
      <c r="AC23" s="134"/>
    </row>
    <row r="24" spans="1:29" ht="15" customHeight="1">
      <c r="A24" s="182">
        <f t="shared" si="1"/>
        <v>19</v>
      </c>
      <c r="B24" s="133" t="s">
        <v>250</v>
      </c>
      <c r="C24" s="133" t="s">
        <v>214</v>
      </c>
      <c r="D24" s="142">
        <v>2</v>
      </c>
      <c r="E24" s="142">
        <v>2.5</v>
      </c>
      <c r="F24" s="142">
        <v>2.5</v>
      </c>
      <c r="G24" s="142">
        <v>2.5</v>
      </c>
      <c r="H24" s="142">
        <v>2.5</v>
      </c>
      <c r="I24" s="142">
        <v>2</v>
      </c>
      <c r="J24" s="142">
        <v>2.5</v>
      </c>
      <c r="K24" s="142">
        <v>2.5</v>
      </c>
      <c r="L24" s="142">
        <v>2.5</v>
      </c>
      <c r="M24" s="143">
        <v>2.5</v>
      </c>
      <c r="N24" s="223">
        <v>17</v>
      </c>
      <c r="O24" s="145">
        <v>21</v>
      </c>
      <c r="P24" s="144">
        <v>16.8</v>
      </c>
      <c r="Q24" s="143"/>
      <c r="R24" s="146">
        <v>20</v>
      </c>
      <c r="S24" s="145"/>
      <c r="T24" s="208">
        <f>SUM(D24:M24)+O24+P24+R24</f>
        <v>81.8</v>
      </c>
      <c r="U24" s="209"/>
      <c r="V24" s="209"/>
      <c r="W24" s="208">
        <f t="shared" si="0"/>
        <v>81.8</v>
      </c>
      <c r="X24" s="210"/>
      <c r="Y24" s="211" t="s">
        <v>332</v>
      </c>
      <c r="Z24" s="233" t="s">
        <v>344</v>
      </c>
      <c r="AA24" s="234" t="s">
        <v>341</v>
      </c>
      <c r="AB24" s="134"/>
      <c r="AC24" s="134"/>
    </row>
    <row r="25" spans="1:29" ht="15" customHeight="1">
      <c r="A25" s="212">
        <f t="shared" si="1"/>
        <v>20</v>
      </c>
      <c r="B25" s="213" t="s">
        <v>177</v>
      </c>
      <c r="C25" s="213" t="s">
        <v>176</v>
      </c>
      <c r="D25" s="214">
        <v>2</v>
      </c>
      <c r="E25" s="214"/>
      <c r="F25" s="214">
        <v>2.5</v>
      </c>
      <c r="G25" s="214">
        <v>0</v>
      </c>
      <c r="H25" s="214">
        <v>1.5</v>
      </c>
      <c r="I25" s="214">
        <v>1.5</v>
      </c>
      <c r="J25" s="214">
        <v>2.5</v>
      </c>
      <c r="K25" s="214">
        <v>1.9</v>
      </c>
      <c r="L25" s="214">
        <v>2</v>
      </c>
      <c r="M25" s="215">
        <v>2.5</v>
      </c>
      <c r="N25" s="216">
        <v>2.5</v>
      </c>
      <c r="O25" s="217"/>
      <c r="P25" s="216">
        <v>8.8</v>
      </c>
      <c r="Q25" s="215"/>
      <c r="R25" s="235"/>
      <c r="S25" s="217"/>
      <c r="T25" s="218">
        <f>SUM(D25:M25)+O25+Q25+R25</f>
        <v>16.4</v>
      </c>
      <c r="U25" s="214"/>
      <c r="V25" s="214"/>
      <c r="W25" s="219">
        <f t="shared" si="0"/>
        <v>16.4</v>
      </c>
      <c r="X25" s="220"/>
      <c r="Y25" s="221" t="s">
        <v>345</v>
      </c>
      <c r="Z25" s="221"/>
      <c r="AA25" s="134"/>
      <c r="AB25" s="134"/>
      <c r="AC25" s="134"/>
    </row>
    <row r="26" spans="1:29" ht="15" customHeight="1">
      <c r="A26" s="182">
        <f t="shared" si="1"/>
        <v>21</v>
      </c>
      <c r="B26" s="133" t="s">
        <v>82</v>
      </c>
      <c r="C26" s="133" t="s">
        <v>81</v>
      </c>
      <c r="D26" s="142">
        <v>2.5</v>
      </c>
      <c r="E26" s="142">
        <v>2.5</v>
      </c>
      <c r="F26" s="142">
        <v>2.5</v>
      </c>
      <c r="G26" s="142">
        <v>2</v>
      </c>
      <c r="H26" s="142">
        <v>2.3</v>
      </c>
      <c r="I26" s="142">
        <v>2.5</v>
      </c>
      <c r="J26" s="142">
        <v>2.5</v>
      </c>
      <c r="K26" s="142">
        <v>1.3</v>
      </c>
      <c r="L26" s="142"/>
      <c r="M26" s="143">
        <v>2.5</v>
      </c>
      <c r="N26" s="144">
        <v>18.5</v>
      </c>
      <c r="O26" s="145"/>
      <c r="P26" s="223">
        <v>9.6</v>
      </c>
      <c r="Q26" s="143">
        <v>13</v>
      </c>
      <c r="R26" s="146">
        <v>15</v>
      </c>
      <c r="S26" s="145"/>
      <c r="T26" s="208">
        <f>SUM(D26:M26)+N26+Q26+R26</f>
        <v>67.1</v>
      </c>
      <c r="U26" s="209"/>
      <c r="V26" s="209"/>
      <c r="W26" s="208">
        <f t="shared" si="0"/>
        <v>67.1</v>
      </c>
      <c r="X26" s="210"/>
      <c r="Y26" s="211" t="s">
        <v>332</v>
      </c>
      <c r="Z26" s="233" t="s">
        <v>342</v>
      </c>
      <c r="AA26" s="134"/>
      <c r="AB26" s="134" t="s">
        <v>338</v>
      </c>
      <c r="AC26" s="134"/>
    </row>
    <row r="27" spans="1:29" ht="15" customHeight="1">
      <c r="A27" s="212">
        <f t="shared" si="1"/>
        <v>22</v>
      </c>
      <c r="B27" s="213" t="s">
        <v>84</v>
      </c>
      <c r="C27" s="213" t="s">
        <v>83</v>
      </c>
      <c r="D27" s="214">
        <v>1</v>
      </c>
      <c r="E27" s="214">
        <v>2</v>
      </c>
      <c r="F27" s="214"/>
      <c r="G27" s="214">
        <v>0</v>
      </c>
      <c r="H27" s="214">
        <v>1.6</v>
      </c>
      <c r="I27" s="214">
        <v>2.5</v>
      </c>
      <c r="J27" s="214">
        <v>0.9</v>
      </c>
      <c r="K27" s="214">
        <v>2</v>
      </c>
      <c r="L27" s="214">
        <v>1</v>
      </c>
      <c r="M27" s="215">
        <v>1.5</v>
      </c>
      <c r="N27" s="216">
        <v>16</v>
      </c>
      <c r="O27" s="217"/>
      <c r="P27" s="216">
        <v>10.4</v>
      </c>
      <c r="Q27" s="215">
        <v>10</v>
      </c>
      <c r="R27" s="216">
        <v>1</v>
      </c>
      <c r="S27" s="217">
        <v>8</v>
      </c>
      <c r="T27" s="218">
        <f>SUM(D27:M27)+N27+Q27+S27</f>
        <v>46.5</v>
      </c>
      <c r="U27" s="214"/>
      <c r="V27" s="214"/>
      <c r="W27" s="219">
        <f t="shared" si="0"/>
        <v>46.5</v>
      </c>
      <c r="X27" s="220"/>
      <c r="Y27" s="221" t="s">
        <v>334</v>
      </c>
      <c r="Z27" s="221" t="s">
        <v>334</v>
      </c>
      <c r="AA27" s="134"/>
      <c r="AB27" s="134" t="s">
        <v>338</v>
      </c>
      <c r="AC27" s="134" t="s">
        <v>339</v>
      </c>
    </row>
    <row r="28" spans="1:29" ht="15" customHeight="1">
      <c r="A28" s="212">
        <f t="shared" si="1"/>
        <v>23</v>
      </c>
      <c r="B28" s="213" t="s">
        <v>248</v>
      </c>
      <c r="C28" s="213" t="s">
        <v>247</v>
      </c>
      <c r="D28" s="214">
        <v>0</v>
      </c>
      <c r="E28" s="214">
        <v>1.5</v>
      </c>
      <c r="F28" s="214"/>
      <c r="G28" s="214">
        <v>0</v>
      </c>
      <c r="H28" s="214">
        <v>1.5</v>
      </c>
      <c r="I28" s="214">
        <v>1</v>
      </c>
      <c r="J28" s="214">
        <v>0.9</v>
      </c>
      <c r="K28" s="214">
        <v>2</v>
      </c>
      <c r="L28" s="214">
        <v>2.5</v>
      </c>
      <c r="M28" s="215"/>
      <c r="N28" s="216">
        <v>1</v>
      </c>
      <c r="O28" s="217"/>
      <c r="P28" s="216">
        <v>3.6</v>
      </c>
      <c r="Q28" s="215"/>
      <c r="R28" s="216">
        <v>0</v>
      </c>
      <c r="S28" s="217"/>
      <c r="T28" s="218">
        <f>SUM(D28:M28)+O28+Q28+S28</f>
        <v>9.4</v>
      </c>
      <c r="U28" s="214"/>
      <c r="V28" s="214"/>
      <c r="W28" s="219">
        <f t="shared" si="0"/>
        <v>9.4</v>
      </c>
      <c r="X28" s="220"/>
      <c r="Y28" s="221" t="s">
        <v>334</v>
      </c>
      <c r="Z28" s="221" t="s">
        <v>334</v>
      </c>
      <c r="AA28" s="134"/>
      <c r="AB28" s="134"/>
      <c r="AC28" s="134"/>
    </row>
    <row r="29" spans="1:29" ht="15" customHeight="1">
      <c r="A29" s="182">
        <f t="shared" si="1"/>
        <v>24</v>
      </c>
      <c r="B29" s="133" t="s">
        <v>179</v>
      </c>
      <c r="C29" s="133" t="s">
        <v>178</v>
      </c>
      <c r="D29" s="142">
        <v>0</v>
      </c>
      <c r="E29" s="142">
        <v>2.5</v>
      </c>
      <c r="F29" s="142">
        <v>2.5</v>
      </c>
      <c r="G29" s="142">
        <v>2.5</v>
      </c>
      <c r="H29" s="142">
        <v>2.1</v>
      </c>
      <c r="I29" s="142">
        <v>1</v>
      </c>
      <c r="J29" s="142">
        <v>0.9</v>
      </c>
      <c r="K29" s="142">
        <v>2.5</v>
      </c>
      <c r="L29" s="142">
        <v>2.4</v>
      </c>
      <c r="M29" s="143">
        <v>2.5</v>
      </c>
      <c r="N29" s="144">
        <v>16</v>
      </c>
      <c r="O29" s="145"/>
      <c r="P29" s="144">
        <v>20.8</v>
      </c>
      <c r="Q29" s="143"/>
      <c r="R29" s="146">
        <v>14</v>
      </c>
      <c r="S29" s="145"/>
      <c r="T29" s="208">
        <f>SUM(D29:M29)+N29+P29+R29</f>
        <v>69.7</v>
      </c>
      <c r="U29" s="209"/>
      <c r="V29" s="209"/>
      <c r="W29" s="208">
        <f t="shared" si="0"/>
        <v>69.7</v>
      </c>
      <c r="X29" s="210"/>
      <c r="Y29" s="211" t="s">
        <v>332</v>
      </c>
      <c r="Z29" s="183" t="s">
        <v>333</v>
      </c>
      <c r="AA29" s="134"/>
      <c r="AB29" s="134"/>
      <c r="AC29" s="134"/>
    </row>
    <row r="30" spans="1:29" ht="15" customHeight="1">
      <c r="A30" s="212">
        <f t="shared" si="1"/>
        <v>25</v>
      </c>
      <c r="B30" s="213" t="s">
        <v>86</v>
      </c>
      <c r="C30" s="213" t="s">
        <v>85</v>
      </c>
      <c r="D30" s="214">
        <v>1</v>
      </c>
      <c r="E30" s="214">
        <v>2</v>
      </c>
      <c r="F30" s="214">
        <v>2.5</v>
      </c>
      <c r="G30" s="214">
        <v>0.5</v>
      </c>
      <c r="H30" s="214">
        <v>1.2</v>
      </c>
      <c r="I30" s="214"/>
      <c r="J30" s="214">
        <v>0</v>
      </c>
      <c r="K30" s="214">
        <v>1</v>
      </c>
      <c r="L30" s="214">
        <v>2.4</v>
      </c>
      <c r="M30" s="215">
        <v>2</v>
      </c>
      <c r="N30" s="216">
        <v>18</v>
      </c>
      <c r="O30" s="217"/>
      <c r="P30" s="216">
        <v>8</v>
      </c>
      <c r="Q30" s="215">
        <v>5</v>
      </c>
      <c r="R30" s="216">
        <v>7</v>
      </c>
      <c r="S30" s="217"/>
      <c r="T30" s="218">
        <f>SUM(D30:M30)+N30+Q30+S30</f>
        <v>35.6</v>
      </c>
      <c r="U30" s="214"/>
      <c r="V30" s="214"/>
      <c r="W30" s="219">
        <f t="shared" si="0"/>
        <v>35.6</v>
      </c>
      <c r="X30" s="220"/>
      <c r="Y30" s="221" t="s">
        <v>334</v>
      </c>
      <c r="Z30" s="221" t="s">
        <v>334</v>
      </c>
      <c r="AA30" s="134"/>
      <c r="AB30" s="134" t="s">
        <v>338</v>
      </c>
      <c r="AC30" s="134" t="s">
        <v>339</v>
      </c>
    </row>
    <row r="31" spans="1:29" ht="15" customHeight="1">
      <c r="A31" s="212">
        <f t="shared" si="1"/>
        <v>26</v>
      </c>
      <c r="B31" s="213" t="s">
        <v>88</v>
      </c>
      <c r="C31" s="213" t="s">
        <v>87</v>
      </c>
      <c r="D31" s="214">
        <v>1</v>
      </c>
      <c r="E31" s="214">
        <v>2.5</v>
      </c>
      <c r="F31" s="214">
        <v>2.5</v>
      </c>
      <c r="G31" s="214">
        <v>2.5</v>
      </c>
      <c r="H31" s="214">
        <v>1.5</v>
      </c>
      <c r="I31" s="214">
        <v>1.5</v>
      </c>
      <c r="J31" s="214">
        <v>0.9</v>
      </c>
      <c r="K31" s="214">
        <v>2</v>
      </c>
      <c r="L31" s="214">
        <v>2.2</v>
      </c>
      <c r="M31" s="215">
        <v>2.5</v>
      </c>
      <c r="N31" s="216">
        <v>14</v>
      </c>
      <c r="O31" s="217"/>
      <c r="P31" s="216">
        <v>3.2</v>
      </c>
      <c r="Q31" s="215">
        <v>5.5</v>
      </c>
      <c r="R31" s="216">
        <v>4</v>
      </c>
      <c r="S31" s="217">
        <v>2.5</v>
      </c>
      <c r="T31" s="218">
        <f>SUM(D31:M31)+N31+Q31+S31</f>
        <v>41.1</v>
      </c>
      <c r="U31" s="214"/>
      <c r="V31" s="214"/>
      <c r="W31" s="219">
        <f t="shared" si="0"/>
        <v>41.1</v>
      </c>
      <c r="X31" s="220"/>
      <c r="Y31" s="221" t="s">
        <v>334</v>
      </c>
      <c r="Z31" s="221" t="s">
        <v>334</v>
      </c>
      <c r="AA31" s="134"/>
      <c r="AB31" s="134" t="s">
        <v>338</v>
      </c>
      <c r="AC31" s="134" t="s">
        <v>339</v>
      </c>
    </row>
    <row r="32" spans="1:29" ht="15" customHeight="1">
      <c r="A32" s="182">
        <f t="shared" si="1"/>
        <v>27</v>
      </c>
      <c r="B32" s="133" t="s">
        <v>181</v>
      </c>
      <c r="C32" s="133" t="s">
        <v>180</v>
      </c>
      <c r="D32" s="142">
        <v>0.5</v>
      </c>
      <c r="E32" s="142">
        <v>2.2</v>
      </c>
      <c r="F32" s="142">
        <v>0</v>
      </c>
      <c r="G32" s="142">
        <v>2.5</v>
      </c>
      <c r="H32" s="142">
        <v>2.1</v>
      </c>
      <c r="I32" s="142">
        <v>1.5</v>
      </c>
      <c r="J32" s="142">
        <v>1.8</v>
      </c>
      <c r="K32" s="142">
        <v>1.9</v>
      </c>
      <c r="L32" s="142">
        <v>2.5</v>
      </c>
      <c r="M32" s="143">
        <v>2.5</v>
      </c>
      <c r="N32" s="223">
        <v>8.5</v>
      </c>
      <c r="O32" s="145">
        <v>14.5</v>
      </c>
      <c r="P32" s="144">
        <v>14</v>
      </c>
      <c r="Q32" s="143"/>
      <c r="R32" s="146">
        <v>17</v>
      </c>
      <c r="S32" s="145"/>
      <c r="T32" s="208">
        <f>SUM(D32:M32)+O32+P32+R32</f>
        <v>63</v>
      </c>
      <c r="U32" s="209"/>
      <c r="V32" s="209"/>
      <c r="W32" s="208">
        <f t="shared" si="0"/>
        <v>63</v>
      </c>
      <c r="X32" s="210"/>
      <c r="Y32" s="211" t="s">
        <v>332</v>
      </c>
      <c r="Z32" s="183" t="s">
        <v>344</v>
      </c>
      <c r="AA32" s="134" t="s">
        <v>341</v>
      </c>
      <c r="AB32" s="134"/>
      <c r="AC32" s="134"/>
    </row>
    <row r="33" spans="1:29" ht="15" customHeight="1">
      <c r="A33" s="182">
        <f t="shared" si="1"/>
        <v>28</v>
      </c>
      <c r="B33" s="133" t="s">
        <v>90</v>
      </c>
      <c r="C33" s="133" t="s">
        <v>89</v>
      </c>
      <c r="D33" s="142">
        <v>2</v>
      </c>
      <c r="E33" s="142">
        <v>2.5</v>
      </c>
      <c r="F33" s="142">
        <v>2.5</v>
      </c>
      <c r="G33" s="142">
        <v>2.5</v>
      </c>
      <c r="H33" s="142">
        <v>2.5</v>
      </c>
      <c r="I33" s="142">
        <v>2.5</v>
      </c>
      <c r="J33" s="142">
        <v>2.5</v>
      </c>
      <c r="K33" s="142">
        <v>2.5</v>
      </c>
      <c r="L33" s="142">
        <v>2.5</v>
      </c>
      <c r="M33" s="143">
        <v>2.5</v>
      </c>
      <c r="N33" s="144">
        <v>24</v>
      </c>
      <c r="O33" s="145"/>
      <c r="P33" s="144">
        <v>13.6</v>
      </c>
      <c r="Q33" s="143"/>
      <c r="R33" s="146">
        <v>23</v>
      </c>
      <c r="S33" s="145"/>
      <c r="T33" s="208">
        <f>SUM(D33:M33)+N33+P33+R33</f>
        <v>85.1</v>
      </c>
      <c r="U33" s="209"/>
      <c r="V33" s="209"/>
      <c r="W33" s="208">
        <f t="shared" si="0"/>
        <v>85.1</v>
      </c>
      <c r="X33" s="210">
        <v>4</v>
      </c>
      <c r="Y33" s="211" t="s">
        <v>332</v>
      </c>
      <c r="Z33" s="183" t="s">
        <v>333</v>
      </c>
      <c r="AA33" s="134"/>
      <c r="AB33" s="134"/>
      <c r="AC33" s="134"/>
    </row>
    <row r="34" spans="1:29" ht="15" customHeight="1">
      <c r="A34" s="212">
        <f t="shared" si="1"/>
        <v>29</v>
      </c>
      <c r="B34" s="213" t="s">
        <v>183</v>
      </c>
      <c r="C34" s="213" t="s">
        <v>182</v>
      </c>
      <c r="D34" s="214">
        <v>1</v>
      </c>
      <c r="E34" s="214">
        <v>2.5</v>
      </c>
      <c r="F34" s="214">
        <v>2.5</v>
      </c>
      <c r="G34" s="214">
        <v>0.5</v>
      </c>
      <c r="H34" s="214"/>
      <c r="I34" s="214">
        <v>0.5</v>
      </c>
      <c r="J34" s="214">
        <v>1.7</v>
      </c>
      <c r="K34" s="214"/>
      <c r="L34" s="214"/>
      <c r="M34" s="215"/>
      <c r="N34" s="216">
        <v>3</v>
      </c>
      <c r="O34" s="217"/>
      <c r="P34" s="216">
        <v>4</v>
      </c>
      <c r="Q34" s="215"/>
      <c r="R34" s="235"/>
      <c r="S34" s="217"/>
      <c r="T34" s="218">
        <f>SUM(D34:M34)+O34+Q34+R34</f>
        <v>8.7</v>
      </c>
      <c r="U34" s="214"/>
      <c r="V34" s="214"/>
      <c r="W34" s="219">
        <f t="shared" si="0"/>
        <v>8.7</v>
      </c>
      <c r="X34" s="220"/>
      <c r="Y34" s="221" t="s">
        <v>345</v>
      </c>
      <c r="Z34" s="221"/>
      <c r="AA34" s="134"/>
      <c r="AB34" s="134"/>
      <c r="AC34" s="134"/>
    </row>
    <row r="35" spans="1:29" ht="15" customHeight="1">
      <c r="A35" s="212">
        <f t="shared" si="1"/>
        <v>30</v>
      </c>
      <c r="B35" s="213" t="s">
        <v>137</v>
      </c>
      <c r="C35" s="213" t="s">
        <v>136</v>
      </c>
      <c r="D35" s="214">
        <v>1</v>
      </c>
      <c r="E35" s="214">
        <v>2.5</v>
      </c>
      <c r="F35" s="214">
        <v>2.5</v>
      </c>
      <c r="G35" s="214">
        <v>2.5</v>
      </c>
      <c r="H35" s="214">
        <v>2</v>
      </c>
      <c r="I35" s="214"/>
      <c r="J35" s="214">
        <v>0</v>
      </c>
      <c r="K35" s="214">
        <v>2</v>
      </c>
      <c r="L35" s="214">
        <v>2.5</v>
      </c>
      <c r="M35" s="215">
        <v>2.5</v>
      </c>
      <c r="N35" s="216">
        <v>11</v>
      </c>
      <c r="O35" s="217">
        <v>3</v>
      </c>
      <c r="P35" s="216">
        <v>8.8</v>
      </c>
      <c r="Q35" s="215">
        <v>6</v>
      </c>
      <c r="R35" s="216">
        <v>0.5</v>
      </c>
      <c r="S35" s="217"/>
      <c r="T35" s="218">
        <f>SUM(D35:M35)+O35+Q35+S35</f>
        <v>26.5</v>
      </c>
      <c r="U35" s="214"/>
      <c r="V35" s="214"/>
      <c r="W35" s="219">
        <f t="shared" si="0"/>
        <v>26.5</v>
      </c>
      <c r="X35" s="220"/>
      <c r="Y35" s="221" t="s">
        <v>334</v>
      </c>
      <c r="Z35" s="221" t="s">
        <v>334</v>
      </c>
      <c r="AA35" s="134"/>
      <c r="AB35" s="134"/>
      <c r="AC35" s="134"/>
    </row>
    <row r="36" spans="1:29" ht="15" customHeight="1">
      <c r="A36" s="212">
        <f t="shared" si="1"/>
        <v>31</v>
      </c>
      <c r="B36" s="213" t="s">
        <v>246</v>
      </c>
      <c r="C36" s="213" t="s">
        <v>245</v>
      </c>
      <c r="D36" s="214">
        <v>0</v>
      </c>
      <c r="E36" s="214">
        <v>2</v>
      </c>
      <c r="F36" s="214">
        <v>2</v>
      </c>
      <c r="G36" s="214">
        <v>0</v>
      </c>
      <c r="H36" s="214">
        <v>1.6</v>
      </c>
      <c r="I36" s="214">
        <v>0</v>
      </c>
      <c r="J36" s="214">
        <v>0.9</v>
      </c>
      <c r="K36" s="214">
        <v>0</v>
      </c>
      <c r="L36" s="214">
        <v>2.5</v>
      </c>
      <c r="M36" s="215">
        <v>1</v>
      </c>
      <c r="N36" s="216">
        <v>4</v>
      </c>
      <c r="O36" s="217"/>
      <c r="P36" s="216">
        <v>8</v>
      </c>
      <c r="Q36" s="215"/>
      <c r="R36" s="235" t="s">
        <v>335</v>
      </c>
      <c r="S36" s="217"/>
      <c r="T36" s="218">
        <f>SUM(D36:M36)+O36+Q36+S36</f>
        <v>10</v>
      </c>
      <c r="U36" s="214"/>
      <c r="V36" s="214"/>
      <c r="W36" s="219">
        <f t="shared" si="0"/>
        <v>10</v>
      </c>
      <c r="X36" s="220"/>
      <c r="Y36" s="221" t="s">
        <v>345</v>
      </c>
      <c r="Z36" s="221"/>
      <c r="AA36" s="134"/>
      <c r="AB36" s="134"/>
      <c r="AC36" s="134"/>
    </row>
    <row r="37" spans="1:29" ht="15" customHeight="1">
      <c r="A37" s="212">
        <f t="shared" si="1"/>
        <v>32</v>
      </c>
      <c r="B37" s="213" t="s">
        <v>216</v>
      </c>
      <c r="C37" s="213" t="s">
        <v>215</v>
      </c>
      <c r="D37" s="214">
        <v>0</v>
      </c>
      <c r="E37" s="214">
        <v>1.5</v>
      </c>
      <c r="F37" s="214">
        <v>0</v>
      </c>
      <c r="G37" s="214">
        <v>1</v>
      </c>
      <c r="H37" s="214">
        <v>2.4</v>
      </c>
      <c r="I37" s="214">
        <v>2.5</v>
      </c>
      <c r="J37" s="214">
        <v>0</v>
      </c>
      <c r="K37" s="214">
        <v>1.5</v>
      </c>
      <c r="L37" s="214">
        <v>2.4</v>
      </c>
      <c r="M37" s="215">
        <v>2.5</v>
      </c>
      <c r="N37" s="216">
        <v>7</v>
      </c>
      <c r="O37" s="217">
        <v>9</v>
      </c>
      <c r="P37" s="216">
        <v>10.8</v>
      </c>
      <c r="Q37" s="215">
        <v>6</v>
      </c>
      <c r="R37" s="216">
        <v>4</v>
      </c>
      <c r="S37" s="217"/>
      <c r="T37" s="218">
        <f>SUM(D37:M37)+O37+Q37+S37</f>
        <v>28.8</v>
      </c>
      <c r="U37" s="214"/>
      <c r="V37" s="214"/>
      <c r="W37" s="219">
        <f t="shared" si="0"/>
        <v>28.8</v>
      </c>
      <c r="X37" s="220"/>
      <c r="Y37" s="221" t="s">
        <v>334</v>
      </c>
      <c r="Z37" s="221" t="s">
        <v>334</v>
      </c>
      <c r="AA37" s="134"/>
      <c r="AB37" s="134"/>
      <c r="AC37" s="134"/>
    </row>
    <row r="38" spans="1:29" ht="15" customHeight="1">
      <c r="A38" s="182">
        <f t="shared" si="1"/>
        <v>33</v>
      </c>
      <c r="B38" s="133" t="s">
        <v>218</v>
      </c>
      <c r="C38" s="133" t="s">
        <v>217</v>
      </c>
      <c r="D38" s="142">
        <v>1</v>
      </c>
      <c r="E38" s="142">
        <v>2</v>
      </c>
      <c r="F38" s="142">
        <v>2.5</v>
      </c>
      <c r="G38" s="142">
        <v>0.5</v>
      </c>
      <c r="H38" s="142">
        <v>2.4</v>
      </c>
      <c r="I38" s="142">
        <v>2</v>
      </c>
      <c r="J38" s="142">
        <v>0.9</v>
      </c>
      <c r="K38" s="142">
        <v>2.5</v>
      </c>
      <c r="L38" s="142">
        <v>2.5</v>
      </c>
      <c r="M38" s="143">
        <v>2.5</v>
      </c>
      <c r="N38" s="223">
        <v>11</v>
      </c>
      <c r="O38" s="145">
        <v>12.5</v>
      </c>
      <c r="P38" s="223">
        <v>6</v>
      </c>
      <c r="Q38" s="143">
        <v>3</v>
      </c>
      <c r="R38" s="224">
        <v>8</v>
      </c>
      <c r="S38" s="145">
        <v>18</v>
      </c>
      <c r="T38" s="208">
        <f>SUM(D38:M38)+O38+V38+S38</f>
        <v>55.6</v>
      </c>
      <c r="U38" s="236" t="s">
        <v>346</v>
      </c>
      <c r="V38" s="209">
        <v>6.3</v>
      </c>
      <c r="W38" s="208">
        <f>T38</f>
        <v>55.6</v>
      </c>
      <c r="X38" s="210"/>
      <c r="Y38" s="211" t="s">
        <v>332</v>
      </c>
      <c r="Z38" s="183" t="s">
        <v>336</v>
      </c>
      <c r="AA38" s="134" t="s">
        <v>341</v>
      </c>
      <c r="AB38" s="134" t="s">
        <v>338</v>
      </c>
      <c r="AC38" s="134" t="s">
        <v>339</v>
      </c>
    </row>
    <row r="39" spans="1:29" ht="15" customHeight="1">
      <c r="A39" s="212">
        <f t="shared" si="1"/>
        <v>34</v>
      </c>
      <c r="B39" s="213" t="s">
        <v>220</v>
      </c>
      <c r="C39" s="213" t="s">
        <v>219</v>
      </c>
      <c r="D39" s="214">
        <v>1</v>
      </c>
      <c r="E39" s="214">
        <v>2.5</v>
      </c>
      <c r="F39" s="214">
        <v>2.5</v>
      </c>
      <c r="G39" s="214">
        <v>1</v>
      </c>
      <c r="H39" s="214">
        <v>2</v>
      </c>
      <c r="I39" s="214">
        <v>2.4</v>
      </c>
      <c r="J39" s="214">
        <v>1.8</v>
      </c>
      <c r="K39" s="214">
        <v>1.5</v>
      </c>
      <c r="L39" s="214">
        <v>2.5</v>
      </c>
      <c r="M39" s="215">
        <v>2</v>
      </c>
      <c r="N39" s="216">
        <v>10</v>
      </c>
      <c r="O39" s="217">
        <v>5</v>
      </c>
      <c r="P39" s="216">
        <v>7.2</v>
      </c>
      <c r="Q39" s="215">
        <v>7.5</v>
      </c>
      <c r="R39" s="216">
        <v>9</v>
      </c>
      <c r="S39" s="217"/>
      <c r="T39" s="218">
        <f>SUM(D39:M39)+O39+Q39+S39</f>
        <v>31.700000000000003</v>
      </c>
      <c r="U39" s="214"/>
      <c r="V39" s="214"/>
      <c r="W39" s="219">
        <f aca="true" t="shared" si="2" ref="W39:W62">T39</f>
        <v>31.700000000000003</v>
      </c>
      <c r="X39" s="220"/>
      <c r="Y39" s="221" t="s">
        <v>334</v>
      </c>
      <c r="Z39" s="221" t="s">
        <v>334</v>
      </c>
      <c r="AA39" s="134"/>
      <c r="AB39" s="134"/>
      <c r="AC39" s="134"/>
    </row>
    <row r="40" spans="1:29" ht="15" customHeight="1">
      <c r="A40" s="212">
        <f t="shared" si="1"/>
        <v>35</v>
      </c>
      <c r="B40" s="213" t="s">
        <v>185</v>
      </c>
      <c r="C40" s="213" t="s">
        <v>184</v>
      </c>
      <c r="D40" s="214">
        <v>1</v>
      </c>
      <c r="E40" s="214">
        <v>0.5</v>
      </c>
      <c r="F40" s="214"/>
      <c r="G40" s="214">
        <v>1.5</v>
      </c>
      <c r="H40" s="214">
        <v>0.5</v>
      </c>
      <c r="I40" s="214">
        <v>1.5</v>
      </c>
      <c r="J40" s="214"/>
      <c r="K40" s="214">
        <v>0.5</v>
      </c>
      <c r="L40" s="214"/>
      <c r="M40" s="215"/>
      <c r="N40" s="216" t="s">
        <v>335</v>
      </c>
      <c r="O40" s="217"/>
      <c r="P40" s="216">
        <v>1.6</v>
      </c>
      <c r="Q40" s="215"/>
      <c r="R40" s="235"/>
      <c r="S40" s="217"/>
      <c r="T40" s="218">
        <f>SUM(D40:M40)+O40+Q40+R40</f>
        <v>5.5</v>
      </c>
      <c r="U40" s="214"/>
      <c r="V40" s="214"/>
      <c r="W40" s="219">
        <f t="shared" si="2"/>
        <v>5.5</v>
      </c>
      <c r="X40" s="220"/>
      <c r="Y40" s="221" t="s">
        <v>345</v>
      </c>
      <c r="Z40" s="221"/>
      <c r="AA40" s="134"/>
      <c r="AB40" s="134"/>
      <c r="AC40" s="134"/>
    </row>
    <row r="41" spans="1:29" ht="15" customHeight="1">
      <c r="A41" s="182">
        <f t="shared" si="1"/>
        <v>36</v>
      </c>
      <c r="B41" s="133" t="s">
        <v>222</v>
      </c>
      <c r="C41" s="133" t="s">
        <v>221</v>
      </c>
      <c r="D41" s="142">
        <v>2.5</v>
      </c>
      <c r="E41" s="142">
        <v>2.5</v>
      </c>
      <c r="F41" s="142">
        <v>2.5</v>
      </c>
      <c r="G41" s="142">
        <v>2.5</v>
      </c>
      <c r="H41" s="142"/>
      <c r="I41" s="142">
        <v>2.5</v>
      </c>
      <c r="J41" s="142">
        <v>0.9</v>
      </c>
      <c r="K41" s="142">
        <v>2.5</v>
      </c>
      <c r="L41" s="142">
        <v>2.5</v>
      </c>
      <c r="M41" s="143">
        <v>2.5</v>
      </c>
      <c r="N41" s="144">
        <v>25</v>
      </c>
      <c r="O41" s="145"/>
      <c r="P41" s="144">
        <v>20</v>
      </c>
      <c r="Q41" s="143"/>
      <c r="R41" s="146">
        <v>14</v>
      </c>
      <c r="S41" s="145"/>
      <c r="T41" s="208">
        <f>SUM(D41:M41)+N41+P41+R41</f>
        <v>79.9</v>
      </c>
      <c r="U41" s="209"/>
      <c r="V41" s="209"/>
      <c r="W41" s="208">
        <f t="shared" si="2"/>
        <v>79.9</v>
      </c>
      <c r="X41" s="210">
        <v>4</v>
      </c>
      <c r="Y41" s="211" t="s">
        <v>332</v>
      </c>
      <c r="Z41" s="183" t="s">
        <v>333</v>
      </c>
      <c r="AA41" s="134"/>
      <c r="AB41" s="134"/>
      <c r="AC41" s="134"/>
    </row>
    <row r="42" spans="1:29" ht="15" customHeight="1">
      <c r="A42" s="212">
        <f t="shared" si="1"/>
        <v>37</v>
      </c>
      <c r="B42" s="213" t="s">
        <v>139</v>
      </c>
      <c r="C42" s="213" t="s">
        <v>138</v>
      </c>
      <c r="D42" s="214">
        <v>0</v>
      </c>
      <c r="E42" s="214">
        <v>2.5</v>
      </c>
      <c r="F42" s="214">
        <v>2.5</v>
      </c>
      <c r="G42" s="214">
        <v>1</v>
      </c>
      <c r="H42" s="214">
        <v>1.2</v>
      </c>
      <c r="I42" s="214">
        <v>0</v>
      </c>
      <c r="J42" s="214">
        <v>0</v>
      </c>
      <c r="K42" s="214">
        <v>2.4</v>
      </c>
      <c r="L42" s="214">
        <v>2.5</v>
      </c>
      <c r="M42" s="215">
        <v>2</v>
      </c>
      <c r="N42" s="216">
        <v>5.5</v>
      </c>
      <c r="O42" s="217">
        <v>9.5</v>
      </c>
      <c r="P42" s="216">
        <v>10.4</v>
      </c>
      <c r="Q42" s="215">
        <v>9.5</v>
      </c>
      <c r="R42" s="216">
        <v>3</v>
      </c>
      <c r="S42" s="217"/>
      <c r="T42" s="218">
        <f>SUM(D42:M42)+O42+Q42+S42</f>
        <v>33.1</v>
      </c>
      <c r="U42" s="214"/>
      <c r="V42" s="214"/>
      <c r="W42" s="219">
        <f t="shared" si="2"/>
        <v>33.1</v>
      </c>
      <c r="X42" s="220"/>
      <c r="Y42" s="221" t="s">
        <v>334</v>
      </c>
      <c r="Z42" s="221" t="s">
        <v>334</v>
      </c>
      <c r="AA42" s="134"/>
      <c r="AB42" s="134"/>
      <c r="AC42" s="134"/>
    </row>
    <row r="43" spans="1:29" ht="15" customHeight="1">
      <c r="A43" s="212">
        <f t="shared" si="1"/>
        <v>38</v>
      </c>
      <c r="B43" s="213" t="s">
        <v>92</v>
      </c>
      <c r="C43" s="213" t="s">
        <v>91</v>
      </c>
      <c r="D43" s="214">
        <v>1</v>
      </c>
      <c r="E43" s="214">
        <v>2.5</v>
      </c>
      <c r="F43" s="214">
        <v>2.5</v>
      </c>
      <c r="G43" s="214">
        <v>0.5</v>
      </c>
      <c r="H43" s="214">
        <v>2.5</v>
      </c>
      <c r="I43" s="214">
        <v>1.8</v>
      </c>
      <c r="J43" s="214">
        <v>0.9</v>
      </c>
      <c r="K43" s="214">
        <v>1.5</v>
      </c>
      <c r="L43" s="214">
        <v>2.4</v>
      </c>
      <c r="M43" s="215">
        <v>2.5</v>
      </c>
      <c r="N43" s="216">
        <v>10</v>
      </c>
      <c r="O43" s="217">
        <v>5.5</v>
      </c>
      <c r="P43" s="216">
        <v>18.8</v>
      </c>
      <c r="Q43" s="215"/>
      <c r="R43" s="216">
        <v>1</v>
      </c>
      <c r="S43" s="217">
        <v>4.5</v>
      </c>
      <c r="T43" s="218">
        <f>SUM(D43:M43)+O43+P43+S43</f>
        <v>46.900000000000006</v>
      </c>
      <c r="U43" s="214"/>
      <c r="V43" s="214"/>
      <c r="W43" s="219">
        <f t="shared" si="2"/>
        <v>46.900000000000006</v>
      </c>
      <c r="X43" s="220"/>
      <c r="Y43" s="221" t="s">
        <v>334</v>
      </c>
      <c r="Z43" s="221" t="s">
        <v>334</v>
      </c>
      <c r="AA43" s="134" t="s">
        <v>341</v>
      </c>
      <c r="AB43" s="134"/>
      <c r="AC43" s="134" t="s">
        <v>339</v>
      </c>
    </row>
    <row r="44" spans="1:29" ht="15" customHeight="1">
      <c r="A44" s="212">
        <f t="shared" si="1"/>
        <v>39</v>
      </c>
      <c r="B44" s="213" t="s">
        <v>35</v>
      </c>
      <c r="C44" s="213" t="s">
        <v>93</v>
      </c>
      <c r="D44" s="214">
        <v>2</v>
      </c>
      <c r="E44" s="214">
        <v>2.5</v>
      </c>
      <c r="F44" s="214">
        <v>2.5</v>
      </c>
      <c r="G44" s="214">
        <v>0.5</v>
      </c>
      <c r="H44" s="214">
        <v>1.7</v>
      </c>
      <c r="I44" s="214">
        <v>2.5</v>
      </c>
      <c r="J44" s="214">
        <v>2.5</v>
      </c>
      <c r="K44" s="214">
        <v>1</v>
      </c>
      <c r="L44" s="214">
        <v>2.4</v>
      </c>
      <c r="M44" s="215">
        <v>2</v>
      </c>
      <c r="N44" s="216">
        <v>7.5</v>
      </c>
      <c r="O44" s="217">
        <v>4</v>
      </c>
      <c r="P44" s="216">
        <v>9.6</v>
      </c>
      <c r="Q44" s="215">
        <v>7</v>
      </c>
      <c r="R44" s="216">
        <v>1</v>
      </c>
      <c r="S44" s="217"/>
      <c r="T44" s="218">
        <f>SUM(D44:M44)+O44+Q44+S44</f>
        <v>30.599999999999998</v>
      </c>
      <c r="U44" s="214"/>
      <c r="V44" s="214"/>
      <c r="W44" s="219">
        <f t="shared" si="2"/>
        <v>30.599999999999998</v>
      </c>
      <c r="X44" s="220"/>
      <c r="Y44" s="221" t="s">
        <v>334</v>
      </c>
      <c r="Z44" s="221" t="s">
        <v>334</v>
      </c>
      <c r="AA44" s="134"/>
      <c r="AB44" s="134"/>
      <c r="AC44" s="134"/>
    </row>
    <row r="45" spans="1:29" ht="15" customHeight="1">
      <c r="A45" s="212">
        <f t="shared" si="1"/>
        <v>40</v>
      </c>
      <c r="B45" s="213" t="s">
        <v>224</v>
      </c>
      <c r="C45" s="213" t="s">
        <v>223</v>
      </c>
      <c r="D45" s="214">
        <v>1</v>
      </c>
      <c r="E45" s="214">
        <v>2</v>
      </c>
      <c r="F45" s="214">
        <v>1.25</v>
      </c>
      <c r="G45" s="214">
        <v>0</v>
      </c>
      <c r="H45" s="214">
        <v>1.2</v>
      </c>
      <c r="I45" s="214">
        <v>0.5</v>
      </c>
      <c r="J45" s="214"/>
      <c r="K45" s="214">
        <v>1</v>
      </c>
      <c r="L45" s="214">
        <v>1.5</v>
      </c>
      <c r="M45" s="215">
        <v>2</v>
      </c>
      <c r="N45" s="216">
        <v>1</v>
      </c>
      <c r="O45" s="217">
        <v>1.5</v>
      </c>
      <c r="P45" s="216">
        <v>2</v>
      </c>
      <c r="Q45" s="215">
        <v>5.5</v>
      </c>
      <c r="R45" s="216">
        <v>12.5</v>
      </c>
      <c r="S45" s="217"/>
      <c r="T45" s="218">
        <f>SUM(D45:M45)+O45+Q45+R45</f>
        <v>29.95</v>
      </c>
      <c r="U45" s="214"/>
      <c r="V45" s="214"/>
      <c r="W45" s="219">
        <f t="shared" si="2"/>
        <v>29.95</v>
      </c>
      <c r="X45" s="220"/>
      <c r="Y45" s="221" t="s">
        <v>334</v>
      </c>
      <c r="Z45" s="221" t="s">
        <v>334</v>
      </c>
      <c r="AA45" s="134"/>
      <c r="AB45" s="134"/>
      <c r="AC45" s="134"/>
    </row>
    <row r="46" spans="1:29" ht="15" customHeight="1">
      <c r="A46" s="212">
        <f t="shared" si="1"/>
        <v>41</v>
      </c>
      <c r="B46" s="213" t="s">
        <v>187</v>
      </c>
      <c r="C46" s="213" t="s">
        <v>186</v>
      </c>
      <c r="D46" s="214">
        <v>0.5</v>
      </c>
      <c r="E46" s="214">
        <v>2.5</v>
      </c>
      <c r="F46" s="214">
        <v>2.5</v>
      </c>
      <c r="G46" s="214">
        <v>0</v>
      </c>
      <c r="H46" s="214">
        <v>2.3</v>
      </c>
      <c r="I46" s="214">
        <v>1.5</v>
      </c>
      <c r="J46" s="214">
        <v>0</v>
      </c>
      <c r="K46" s="214">
        <v>2.5</v>
      </c>
      <c r="L46" s="214">
        <v>2.5</v>
      </c>
      <c r="M46" s="215">
        <v>2.5</v>
      </c>
      <c r="N46" s="216" t="s">
        <v>335</v>
      </c>
      <c r="O46" s="217"/>
      <c r="P46" s="216">
        <v>8.8</v>
      </c>
      <c r="Q46" s="215"/>
      <c r="R46" s="216">
        <v>2.5</v>
      </c>
      <c r="S46" s="217"/>
      <c r="T46" s="218">
        <f>SUM(D46:M46)+O46+Q46+S46</f>
        <v>16.8</v>
      </c>
      <c r="U46" s="214"/>
      <c r="V46" s="214"/>
      <c r="W46" s="219">
        <f t="shared" si="2"/>
        <v>16.8</v>
      </c>
      <c r="X46" s="220"/>
      <c r="Y46" s="221" t="s">
        <v>334</v>
      </c>
      <c r="Z46" s="221" t="s">
        <v>334</v>
      </c>
      <c r="AA46" s="134"/>
      <c r="AB46" s="134"/>
      <c r="AC46" s="134"/>
    </row>
    <row r="47" spans="1:29" ht="15" customHeight="1">
      <c r="A47" s="212">
        <f t="shared" si="1"/>
        <v>42</v>
      </c>
      <c r="B47" s="213" t="s">
        <v>226</v>
      </c>
      <c r="C47" s="213" t="s">
        <v>225</v>
      </c>
      <c r="D47" s="214">
        <v>0</v>
      </c>
      <c r="E47" s="214">
        <v>0.5</v>
      </c>
      <c r="F47" s="214">
        <v>1.25</v>
      </c>
      <c r="G47" s="214">
        <v>0.5</v>
      </c>
      <c r="H47" s="214">
        <v>0.9</v>
      </c>
      <c r="I47" s="214"/>
      <c r="J47" s="214">
        <v>0.9</v>
      </c>
      <c r="K47" s="214">
        <v>2.5</v>
      </c>
      <c r="L47" s="214">
        <v>2</v>
      </c>
      <c r="M47" s="215">
        <v>2.5</v>
      </c>
      <c r="N47" s="216">
        <v>4</v>
      </c>
      <c r="O47" s="217"/>
      <c r="P47" s="216">
        <v>8.8</v>
      </c>
      <c r="Q47" s="215"/>
      <c r="R47" s="216" t="s">
        <v>335</v>
      </c>
      <c r="S47" s="217"/>
      <c r="T47" s="218">
        <f>SUM(D47:M47)+O47+Q47+S47</f>
        <v>11.05</v>
      </c>
      <c r="U47" s="214"/>
      <c r="V47" s="214"/>
      <c r="W47" s="219">
        <f t="shared" si="2"/>
        <v>11.05</v>
      </c>
      <c r="X47" s="220"/>
      <c r="Y47" s="221" t="s">
        <v>334</v>
      </c>
      <c r="Z47" s="221"/>
      <c r="AA47" s="134"/>
      <c r="AB47" s="134"/>
      <c r="AC47" s="134"/>
    </row>
    <row r="48" spans="1:29" ht="15" customHeight="1">
      <c r="A48" s="212">
        <f t="shared" si="1"/>
        <v>43</v>
      </c>
      <c r="B48" s="213" t="s">
        <v>96</v>
      </c>
      <c r="C48" s="213" t="s">
        <v>95</v>
      </c>
      <c r="D48" s="214">
        <v>1</v>
      </c>
      <c r="E48" s="214">
        <v>2.5</v>
      </c>
      <c r="F48" s="214">
        <v>2.5</v>
      </c>
      <c r="G48" s="214">
        <v>1</v>
      </c>
      <c r="H48" s="214">
        <v>2.1</v>
      </c>
      <c r="I48" s="214">
        <v>1</v>
      </c>
      <c r="J48" s="214">
        <v>0</v>
      </c>
      <c r="K48" s="214">
        <v>2</v>
      </c>
      <c r="L48" s="214">
        <v>2.5</v>
      </c>
      <c r="M48" s="215">
        <v>2</v>
      </c>
      <c r="N48" s="216" t="s">
        <v>335</v>
      </c>
      <c r="O48" s="217">
        <v>5</v>
      </c>
      <c r="P48" s="216">
        <v>8.8</v>
      </c>
      <c r="Q48" s="215">
        <v>9</v>
      </c>
      <c r="R48" s="216">
        <v>5</v>
      </c>
      <c r="S48" s="217"/>
      <c r="T48" s="218">
        <f>SUM(D48:M48)+O48+Q48+S48</f>
        <v>30.6</v>
      </c>
      <c r="U48" s="214"/>
      <c r="V48" s="214"/>
      <c r="W48" s="219">
        <f t="shared" si="2"/>
        <v>30.6</v>
      </c>
      <c r="X48" s="220"/>
      <c r="Y48" s="221" t="s">
        <v>334</v>
      </c>
      <c r="Z48" s="221" t="s">
        <v>334</v>
      </c>
      <c r="AA48" s="134" t="s">
        <v>337</v>
      </c>
      <c r="AB48" s="134" t="s">
        <v>338</v>
      </c>
      <c r="AC48" s="134" t="s">
        <v>339</v>
      </c>
    </row>
    <row r="49" spans="1:29" ht="15" customHeight="1">
      <c r="A49" s="237">
        <f t="shared" si="1"/>
        <v>44</v>
      </c>
      <c r="B49" s="133" t="s">
        <v>98</v>
      </c>
      <c r="C49" s="133" t="s">
        <v>97</v>
      </c>
      <c r="D49" s="238">
        <v>0</v>
      </c>
      <c r="E49" s="142">
        <v>2.5</v>
      </c>
      <c r="F49" s="142">
        <v>2.5</v>
      </c>
      <c r="G49" s="142">
        <v>0</v>
      </c>
      <c r="H49" s="142">
        <v>2.4</v>
      </c>
      <c r="I49" s="142">
        <v>0.8</v>
      </c>
      <c r="J49" s="142">
        <v>2.5</v>
      </c>
      <c r="K49" s="142">
        <v>2</v>
      </c>
      <c r="L49" s="142">
        <v>2.5</v>
      </c>
      <c r="M49" s="143">
        <v>2.5</v>
      </c>
      <c r="N49" s="223">
        <v>9.5</v>
      </c>
      <c r="O49" s="145">
        <v>8.5</v>
      </c>
      <c r="P49" s="223">
        <v>8</v>
      </c>
      <c r="Q49" s="143">
        <v>12.5</v>
      </c>
      <c r="R49" s="146">
        <v>17</v>
      </c>
      <c r="S49" s="145"/>
      <c r="T49" s="208">
        <f>SUM(D49:M49)+V49+Q49+R49</f>
        <v>54.7</v>
      </c>
      <c r="U49" s="236" t="s">
        <v>347</v>
      </c>
      <c r="V49" s="209">
        <v>7.5</v>
      </c>
      <c r="W49" s="208">
        <f t="shared" si="2"/>
        <v>54.7</v>
      </c>
      <c r="X49" s="210"/>
      <c r="Y49" s="211" t="s">
        <v>332</v>
      </c>
      <c r="Z49" s="183" t="s">
        <v>336</v>
      </c>
      <c r="AA49" s="134" t="s">
        <v>341</v>
      </c>
      <c r="AB49" s="134" t="s">
        <v>338</v>
      </c>
      <c r="AC49" s="134"/>
    </row>
    <row r="50" spans="1:29" ht="15" customHeight="1">
      <c r="A50" s="182">
        <f t="shared" si="1"/>
        <v>45</v>
      </c>
      <c r="B50" s="133" t="s">
        <v>100</v>
      </c>
      <c r="C50" s="133" t="s">
        <v>99</v>
      </c>
      <c r="D50" s="238">
        <v>2</v>
      </c>
      <c r="E50" s="142">
        <v>2.5</v>
      </c>
      <c r="F50" s="142">
        <v>2.5</v>
      </c>
      <c r="G50" s="142">
        <v>2.5</v>
      </c>
      <c r="H50" s="142">
        <v>2</v>
      </c>
      <c r="I50" s="142">
        <v>2.5</v>
      </c>
      <c r="J50" s="142">
        <v>2.4</v>
      </c>
      <c r="K50" s="142">
        <v>2</v>
      </c>
      <c r="L50" s="142">
        <v>2.5</v>
      </c>
      <c r="M50" s="143">
        <v>2.5</v>
      </c>
      <c r="N50" s="144">
        <v>22</v>
      </c>
      <c r="O50" s="145"/>
      <c r="P50" s="144">
        <v>21.6</v>
      </c>
      <c r="Q50" s="143"/>
      <c r="R50" s="146">
        <v>12.5</v>
      </c>
      <c r="S50" s="145"/>
      <c r="T50" s="208">
        <f>SUM(D50:M50)+N50+P50+R50</f>
        <v>79.5</v>
      </c>
      <c r="U50" s="209"/>
      <c r="V50" s="209"/>
      <c r="W50" s="208">
        <f t="shared" si="2"/>
        <v>79.5</v>
      </c>
      <c r="X50" s="210">
        <v>4</v>
      </c>
      <c r="Y50" s="211" t="s">
        <v>332</v>
      </c>
      <c r="Z50" s="183" t="s">
        <v>333</v>
      </c>
      <c r="AA50" s="134"/>
      <c r="AB50" s="134"/>
      <c r="AC50" s="134"/>
    </row>
    <row r="51" spans="1:29" ht="15" customHeight="1">
      <c r="A51" s="182">
        <f t="shared" si="1"/>
        <v>46</v>
      </c>
      <c r="B51" s="133" t="s">
        <v>228</v>
      </c>
      <c r="C51" s="133" t="s">
        <v>227</v>
      </c>
      <c r="D51" s="142">
        <v>0</v>
      </c>
      <c r="E51" s="142">
        <v>1.5</v>
      </c>
      <c r="F51" s="142">
        <v>2.5</v>
      </c>
      <c r="G51" s="142">
        <v>2.5</v>
      </c>
      <c r="H51" s="142">
        <v>2.5</v>
      </c>
      <c r="I51" s="142">
        <v>2</v>
      </c>
      <c r="J51" s="142">
        <v>2.5</v>
      </c>
      <c r="K51" s="142">
        <v>2.5</v>
      </c>
      <c r="L51" s="142">
        <v>2.5</v>
      </c>
      <c r="M51" s="143">
        <v>2.5</v>
      </c>
      <c r="N51" s="144">
        <v>14.5</v>
      </c>
      <c r="O51" s="145"/>
      <c r="P51" s="223">
        <v>12</v>
      </c>
      <c r="Q51" s="143">
        <v>13</v>
      </c>
      <c r="R51" s="224">
        <v>8.5</v>
      </c>
      <c r="S51" s="145">
        <v>13</v>
      </c>
      <c r="T51" s="208">
        <f>SUM(D51:M51)+N51+Q51+S51</f>
        <v>61.5</v>
      </c>
      <c r="U51" s="209"/>
      <c r="V51" s="209"/>
      <c r="W51" s="208">
        <f t="shared" si="2"/>
        <v>61.5</v>
      </c>
      <c r="X51" s="210"/>
      <c r="Y51" s="211" t="s">
        <v>332</v>
      </c>
      <c r="Z51" s="183" t="s">
        <v>336</v>
      </c>
      <c r="AA51" s="134"/>
      <c r="AB51" s="134" t="s">
        <v>338</v>
      </c>
      <c r="AC51" s="134" t="s">
        <v>339</v>
      </c>
    </row>
    <row r="52" spans="1:29" ht="15" customHeight="1">
      <c r="A52" s="212">
        <f t="shared" si="1"/>
        <v>47</v>
      </c>
      <c r="B52" s="213" t="s">
        <v>189</v>
      </c>
      <c r="C52" s="213" t="s">
        <v>188</v>
      </c>
      <c r="D52" s="214">
        <v>1</v>
      </c>
      <c r="E52" s="214">
        <v>2.5</v>
      </c>
      <c r="F52" s="214">
        <v>2.5</v>
      </c>
      <c r="G52" s="214">
        <v>2</v>
      </c>
      <c r="H52" s="214">
        <v>0.9</v>
      </c>
      <c r="I52" s="214">
        <v>2.5</v>
      </c>
      <c r="J52" s="214">
        <v>0.9</v>
      </c>
      <c r="K52" s="214">
        <v>1</v>
      </c>
      <c r="L52" s="214">
        <v>2.5</v>
      </c>
      <c r="M52" s="215">
        <v>2.5</v>
      </c>
      <c r="N52" s="216" t="s">
        <v>335</v>
      </c>
      <c r="O52" s="217">
        <v>5.5</v>
      </c>
      <c r="P52" s="216">
        <v>9.6</v>
      </c>
      <c r="Q52" s="215"/>
      <c r="R52" s="216">
        <v>2.5</v>
      </c>
      <c r="S52" s="217"/>
      <c r="T52" s="218">
        <f>SUM(D52:M52)+O52+Q52+S52</f>
        <v>23.8</v>
      </c>
      <c r="U52" s="214"/>
      <c r="V52" s="214"/>
      <c r="W52" s="219">
        <f t="shared" si="2"/>
        <v>23.8</v>
      </c>
      <c r="X52" s="220"/>
      <c r="Y52" s="221" t="s">
        <v>334</v>
      </c>
      <c r="Z52" s="221" t="s">
        <v>334</v>
      </c>
      <c r="AA52" s="134"/>
      <c r="AB52" s="134"/>
      <c r="AC52" s="134"/>
    </row>
    <row r="53" spans="1:29" ht="15" customHeight="1">
      <c r="A53" s="182">
        <f t="shared" si="1"/>
        <v>48</v>
      </c>
      <c r="B53" s="133" t="s">
        <v>102</v>
      </c>
      <c r="C53" s="133" t="s">
        <v>101</v>
      </c>
      <c r="D53" s="142">
        <v>2</v>
      </c>
      <c r="E53" s="142">
        <v>2.5</v>
      </c>
      <c r="F53" s="142">
        <v>1.25</v>
      </c>
      <c r="G53" s="142">
        <v>2.5</v>
      </c>
      <c r="H53" s="142">
        <v>2</v>
      </c>
      <c r="I53" s="142">
        <v>2</v>
      </c>
      <c r="J53" s="142"/>
      <c r="K53" s="142">
        <v>1.8</v>
      </c>
      <c r="L53" s="142"/>
      <c r="M53" s="143">
        <v>2</v>
      </c>
      <c r="N53" s="144">
        <v>19</v>
      </c>
      <c r="O53" s="145"/>
      <c r="P53" s="144">
        <v>13.2</v>
      </c>
      <c r="Q53" s="143"/>
      <c r="R53" s="146">
        <v>12.5</v>
      </c>
      <c r="S53" s="145"/>
      <c r="T53" s="208">
        <f>SUM(D53:M53)+N53+P53+R53</f>
        <v>60.75</v>
      </c>
      <c r="U53" s="209"/>
      <c r="V53" s="209"/>
      <c r="W53" s="208">
        <f t="shared" si="2"/>
        <v>60.75</v>
      </c>
      <c r="X53" s="210"/>
      <c r="Y53" s="211" t="s">
        <v>332</v>
      </c>
      <c r="Z53" s="183" t="s">
        <v>333</v>
      </c>
      <c r="AA53" s="134"/>
      <c r="AB53" s="134"/>
      <c r="AC53" s="134"/>
    </row>
    <row r="54" spans="1:29" ht="15" customHeight="1">
      <c r="A54" s="237">
        <f t="shared" si="1"/>
        <v>49</v>
      </c>
      <c r="B54" s="133" t="s">
        <v>141</v>
      </c>
      <c r="C54" s="133" t="s">
        <v>140</v>
      </c>
      <c r="D54" s="142">
        <v>2</v>
      </c>
      <c r="E54" s="142">
        <v>2</v>
      </c>
      <c r="F54" s="142">
        <v>1.25</v>
      </c>
      <c r="G54" s="142">
        <v>0.5</v>
      </c>
      <c r="H54" s="142">
        <v>1.6</v>
      </c>
      <c r="I54" s="142">
        <v>0</v>
      </c>
      <c r="J54" s="142">
        <v>1.5</v>
      </c>
      <c r="K54" s="142">
        <v>0.9</v>
      </c>
      <c r="L54" s="142">
        <v>2.2</v>
      </c>
      <c r="M54" s="143">
        <v>2</v>
      </c>
      <c r="N54" s="223">
        <v>5.5</v>
      </c>
      <c r="O54" s="145">
        <v>7</v>
      </c>
      <c r="P54" s="144">
        <v>13.2</v>
      </c>
      <c r="Q54" s="143"/>
      <c r="R54" s="224">
        <v>9</v>
      </c>
      <c r="S54" s="145">
        <v>13</v>
      </c>
      <c r="T54" s="208">
        <f>SUM(D54:M54)+V54+P54+S54</f>
        <v>51.15</v>
      </c>
      <c r="U54" s="236" t="s">
        <v>347</v>
      </c>
      <c r="V54" s="209">
        <v>11</v>
      </c>
      <c r="W54" s="208">
        <f t="shared" si="2"/>
        <v>51.15</v>
      </c>
      <c r="X54" s="210"/>
      <c r="Y54" s="211" t="s">
        <v>332</v>
      </c>
      <c r="Z54" s="183" t="s">
        <v>336</v>
      </c>
      <c r="AA54" s="134" t="s">
        <v>341</v>
      </c>
      <c r="AB54" s="134"/>
      <c r="AC54" s="134" t="s">
        <v>339</v>
      </c>
    </row>
    <row r="55" spans="1:29" ht="15" customHeight="1">
      <c r="A55" s="212">
        <f t="shared" si="1"/>
        <v>50</v>
      </c>
      <c r="B55" s="213" t="s">
        <v>252</v>
      </c>
      <c r="C55" s="213" t="s">
        <v>253</v>
      </c>
      <c r="D55" s="214">
        <v>1</v>
      </c>
      <c r="E55" s="214">
        <v>1.5</v>
      </c>
      <c r="F55" s="214">
        <v>0</v>
      </c>
      <c r="G55" s="214">
        <v>0</v>
      </c>
      <c r="H55" s="214">
        <v>2.3</v>
      </c>
      <c r="I55" s="214">
        <v>1</v>
      </c>
      <c r="J55" s="214">
        <v>2.5</v>
      </c>
      <c r="K55" s="214">
        <v>1</v>
      </c>
      <c r="L55" s="214">
        <v>2.5</v>
      </c>
      <c r="M55" s="215">
        <v>2.5</v>
      </c>
      <c r="N55" s="216">
        <v>10</v>
      </c>
      <c r="O55" s="217"/>
      <c r="P55" s="216">
        <v>0</v>
      </c>
      <c r="Q55" s="215"/>
      <c r="R55" s="216">
        <v>1</v>
      </c>
      <c r="S55" s="217"/>
      <c r="T55" s="218">
        <f>SUM(D55:M55)+O55+Q55+S55</f>
        <v>14.3</v>
      </c>
      <c r="U55" s="214"/>
      <c r="V55" s="214"/>
      <c r="W55" s="219">
        <f t="shared" si="2"/>
        <v>14.3</v>
      </c>
      <c r="X55" s="220"/>
      <c r="Y55" s="221" t="s">
        <v>334</v>
      </c>
      <c r="Z55" s="221" t="s">
        <v>334</v>
      </c>
      <c r="AA55" s="134"/>
      <c r="AB55" s="134"/>
      <c r="AC55" s="134"/>
    </row>
    <row r="56" spans="1:29" ht="15" customHeight="1">
      <c r="A56" s="237">
        <f t="shared" si="1"/>
        <v>51</v>
      </c>
      <c r="B56" s="133" t="s">
        <v>154</v>
      </c>
      <c r="C56" s="133" t="s">
        <v>229</v>
      </c>
      <c r="D56" s="142">
        <v>0</v>
      </c>
      <c r="E56" s="142">
        <v>1</v>
      </c>
      <c r="F56" s="142"/>
      <c r="G56" s="142">
        <v>0.5</v>
      </c>
      <c r="H56" s="142"/>
      <c r="I56" s="142">
        <v>2.5</v>
      </c>
      <c r="J56" s="142">
        <v>0.9</v>
      </c>
      <c r="K56" s="142">
        <v>2.5</v>
      </c>
      <c r="L56" s="142">
        <v>2.5</v>
      </c>
      <c r="M56" s="143">
        <v>2.5</v>
      </c>
      <c r="N56" s="223">
        <v>7</v>
      </c>
      <c r="O56" s="145">
        <v>5</v>
      </c>
      <c r="P56" s="144">
        <v>12.8</v>
      </c>
      <c r="Q56" s="143"/>
      <c r="R56" s="224">
        <v>2</v>
      </c>
      <c r="S56" s="145">
        <v>16</v>
      </c>
      <c r="T56" s="208">
        <f>SUM(D56:M56)+V56+P56+S56</f>
        <v>48.7</v>
      </c>
      <c r="U56" s="236" t="s">
        <v>347</v>
      </c>
      <c r="V56" s="209">
        <v>7.5</v>
      </c>
      <c r="W56" s="208">
        <f t="shared" si="2"/>
        <v>48.7</v>
      </c>
      <c r="X56" s="210"/>
      <c r="Y56" s="211" t="s">
        <v>332</v>
      </c>
      <c r="Z56" s="183" t="s">
        <v>336</v>
      </c>
      <c r="AA56" s="134" t="s">
        <v>341</v>
      </c>
      <c r="AB56" s="134"/>
      <c r="AC56" s="134" t="s">
        <v>339</v>
      </c>
    </row>
    <row r="57" spans="1:29" ht="15" customHeight="1">
      <c r="A57" s="237">
        <f t="shared" si="1"/>
        <v>52</v>
      </c>
      <c r="B57" s="133" t="s">
        <v>231</v>
      </c>
      <c r="C57" s="133" t="s">
        <v>230</v>
      </c>
      <c r="D57" s="142">
        <v>1</v>
      </c>
      <c r="E57" s="142">
        <v>2</v>
      </c>
      <c r="F57" s="142">
        <v>2.5</v>
      </c>
      <c r="G57" s="142">
        <v>1</v>
      </c>
      <c r="H57" s="142">
        <v>2.1</v>
      </c>
      <c r="I57" s="142">
        <v>2</v>
      </c>
      <c r="J57" s="142">
        <v>1.8</v>
      </c>
      <c r="K57" s="142">
        <v>2</v>
      </c>
      <c r="L57" s="142">
        <v>2.2</v>
      </c>
      <c r="M57" s="143">
        <v>2.5</v>
      </c>
      <c r="N57" s="144">
        <v>20</v>
      </c>
      <c r="O57" s="145"/>
      <c r="P57" s="144">
        <v>13.6</v>
      </c>
      <c r="Q57" s="143"/>
      <c r="R57" s="146">
        <v>15.5</v>
      </c>
      <c r="S57" s="145"/>
      <c r="T57" s="208">
        <f>SUM(D57:M57)+N57+P57+R57</f>
        <v>68.2</v>
      </c>
      <c r="U57" s="209"/>
      <c r="V57" s="209"/>
      <c r="W57" s="208">
        <f t="shared" si="2"/>
        <v>68.2</v>
      </c>
      <c r="X57" s="210"/>
      <c r="Y57" s="211" t="s">
        <v>332</v>
      </c>
      <c r="Z57" s="183" t="s">
        <v>333</v>
      </c>
      <c r="AA57" s="134"/>
      <c r="AB57" s="134"/>
      <c r="AC57" s="134"/>
    </row>
    <row r="58" spans="1:29" ht="15" customHeight="1">
      <c r="A58" s="237">
        <f t="shared" si="1"/>
        <v>53</v>
      </c>
      <c r="B58" s="133" t="s">
        <v>53</v>
      </c>
      <c r="C58" s="133" t="s">
        <v>103</v>
      </c>
      <c r="D58" s="142">
        <v>1</v>
      </c>
      <c r="E58" s="142"/>
      <c r="F58" s="142">
        <v>2.5</v>
      </c>
      <c r="G58" s="142">
        <v>2</v>
      </c>
      <c r="H58" s="142">
        <v>1.6</v>
      </c>
      <c r="I58" s="142">
        <v>2</v>
      </c>
      <c r="J58" s="142"/>
      <c r="K58" s="142"/>
      <c r="L58" s="142">
        <v>2.4</v>
      </c>
      <c r="M58" s="143">
        <v>2</v>
      </c>
      <c r="N58" s="223">
        <v>9.5</v>
      </c>
      <c r="O58" s="145">
        <v>5</v>
      </c>
      <c r="P58" s="223">
        <v>8</v>
      </c>
      <c r="Q58" s="143">
        <v>15.5</v>
      </c>
      <c r="R58" s="224">
        <v>2</v>
      </c>
      <c r="S58" s="145">
        <v>12.5</v>
      </c>
      <c r="T58" s="208">
        <f>SUM(D58:M58)+V58+Q58+S58</f>
        <v>59.6</v>
      </c>
      <c r="U58" s="236" t="s">
        <v>347</v>
      </c>
      <c r="V58" s="209">
        <v>18.1</v>
      </c>
      <c r="W58" s="208">
        <f t="shared" si="2"/>
        <v>59.6</v>
      </c>
      <c r="X58" s="210"/>
      <c r="Y58" s="211" t="s">
        <v>332</v>
      </c>
      <c r="Z58" s="183" t="s">
        <v>336</v>
      </c>
      <c r="AA58" s="134" t="s">
        <v>341</v>
      </c>
      <c r="AB58" s="134" t="s">
        <v>338</v>
      </c>
      <c r="AC58" s="134" t="s">
        <v>339</v>
      </c>
    </row>
    <row r="59" spans="1:29" ht="15" customHeight="1">
      <c r="A59" s="182">
        <f t="shared" si="1"/>
        <v>54</v>
      </c>
      <c r="B59" s="133" t="s">
        <v>105</v>
      </c>
      <c r="C59" s="133" t="s">
        <v>104</v>
      </c>
      <c r="D59" s="142">
        <v>2.5</v>
      </c>
      <c r="E59" s="142">
        <v>2.5</v>
      </c>
      <c r="F59" s="142">
        <v>2.5</v>
      </c>
      <c r="G59" s="142">
        <v>2.5</v>
      </c>
      <c r="H59" s="142">
        <v>2.4</v>
      </c>
      <c r="I59" s="142">
        <v>2.5</v>
      </c>
      <c r="J59" s="142">
        <v>2.5</v>
      </c>
      <c r="K59" s="142">
        <v>2</v>
      </c>
      <c r="L59" s="142">
        <v>2.5</v>
      </c>
      <c r="M59" s="143">
        <v>2.5</v>
      </c>
      <c r="N59" s="144">
        <v>24</v>
      </c>
      <c r="O59" s="145"/>
      <c r="P59" s="144">
        <v>20</v>
      </c>
      <c r="Q59" s="143"/>
      <c r="R59" s="146">
        <v>22</v>
      </c>
      <c r="S59" s="145"/>
      <c r="T59" s="208">
        <f>SUM(D59:M59)+N59+P59+R59</f>
        <v>90.4</v>
      </c>
      <c r="U59" s="209"/>
      <c r="V59" s="209"/>
      <c r="W59" s="208">
        <f t="shared" si="2"/>
        <v>90.4</v>
      </c>
      <c r="X59" s="210">
        <v>5</v>
      </c>
      <c r="Y59" s="211" t="s">
        <v>332</v>
      </c>
      <c r="Z59" s="183" t="s">
        <v>333</v>
      </c>
      <c r="AA59" s="134"/>
      <c r="AB59" s="134"/>
      <c r="AC59" s="134"/>
    </row>
    <row r="60" spans="1:29" ht="15" customHeight="1">
      <c r="A60" s="182">
        <f t="shared" si="1"/>
        <v>55</v>
      </c>
      <c r="B60" s="133" t="s">
        <v>107</v>
      </c>
      <c r="C60" s="133" t="s">
        <v>106</v>
      </c>
      <c r="D60" s="142"/>
      <c r="E60" s="142">
        <v>0</v>
      </c>
      <c r="F60" s="238">
        <v>0</v>
      </c>
      <c r="G60" s="238">
        <v>2.5</v>
      </c>
      <c r="H60" s="142">
        <v>1.7</v>
      </c>
      <c r="I60" s="238">
        <v>0</v>
      </c>
      <c r="J60" s="142">
        <v>0.9</v>
      </c>
      <c r="K60" s="238">
        <v>1.2</v>
      </c>
      <c r="L60" s="142">
        <v>2.5</v>
      </c>
      <c r="M60" s="143"/>
      <c r="N60" s="144">
        <v>14.5</v>
      </c>
      <c r="O60" s="145"/>
      <c r="P60" s="144">
        <v>12.8</v>
      </c>
      <c r="Q60" s="143"/>
      <c r="R60" s="224">
        <v>6</v>
      </c>
      <c r="S60" s="145">
        <v>12.5</v>
      </c>
      <c r="T60" s="208">
        <f>SUM(D60:M60)+N60+P60+S60</f>
        <v>48.6</v>
      </c>
      <c r="U60" s="209"/>
      <c r="V60" s="209"/>
      <c r="W60" s="208">
        <f t="shared" si="2"/>
        <v>48.6</v>
      </c>
      <c r="X60" s="210"/>
      <c r="Y60" s="211" t="s">
        <v>332</v>
      </c>
      <c r="Z60" s="183" t="s">
        <v>336</v>
      </c>
      <c r="AA60" s="134"/>
      <c r="AB60" s="134"/>
      <c r="AC60" s="134" t="s">
        <v>339</v>
      </c>
    </row>
    <row r="61" spans="1:29" ht="15" customHeight="1">
      <c r="A61" s="182">
        <f t="shared" si="1"/>
        <v>56</v>
      </c>
      <c r="B61" s="133" t="s">
        <v>191</v>
      </c>
      <c r="C61" s="133" t="s">
        <v>190</v>
      </c>
      <c r="D61" s="142"/>
      <c r="E61" s="142">
        <v>2.5</v>
      </c>
      <c r="F61" s="142">
        <v>2.5</v>
      </c>
      <c r="G61" s="142">
        <v>2.5</v>
      </c>
      <c r="H61" s="142">
        <v>2.5</v>
      </c>
      <c r="I61" s="142">
        <v>1.5</v>
      </c>
      <c r="J61" s="142">
        <v>0.9</v>
      </c>
      <c r="K61" s="142">
        <v>1.8</v>
      </c>
      <c r="L61" s="142">
        <v>2.5</v>
      </c>
      <c r="M61" s="143">
        <v>2.5</v>
      </c>
      <c r="N61" s="144">
        <v>14</v>
      </c>
      <c r="O61" s="145"/>
      <c r="P61" s="223">
        <v>8</v>
      </c>
      <c r="Q61" s="143">
        <v>18</v>
      </c>
      <c r="R61" s="224">
        <v>5</v>
      </c>
      <c r="S61" s="145">
        <v>13.5</v>
      </c>
      <c r="T61" s="208">
        <f>SUM(D61:M61)+N61+Q61+S61</f>
        <v>64.7</v>
      </c>
      <c r="U61" s="209"/>
      <c r="V61" s="209"/>
      <c r="W61" s="208">
        <f t="shared" si="2"/>
        <v>64.7</v>
      </c>
      <c r="X61" s="210"/>
      <c r="Y61" s="211" t="s">
        <v>332</v>
      </c>
      <c r="Z61" s="183" t="s">
        <v>336</v>
      </c>
      <c r="AA61" s="134"/>
      <c r="AB61" s="134" t="s">
        <v>338</v>
      </c>
      <c r="AC61" s="134" t="s">
        <v>339</v>
      </c>
    </row>
    <row r="62" spans="1:29" ht="15" customHeight="1">
      <c r="A62" s="212">
        <f t="shared" si="1"/>
        <v>57</v>
      </c>
      <c r="B62" s="213" t="s">
        <v>109</v>
      </c>
      <c r="C62" s="213" t="s">
        <v>108</v>
      </c>
      <c r="D62" s="225"/>
      <c r="E62" s="225"/>
      <c r="F62" s="225"/>
      <c r="G62" s="225"/>
      <c r="H62" s="225"/>
      <c r="I62" s="225"/>
      <c r="J62" s="225"/>
      <c r="K62" s="225"/>
      <c r="L62" s="225"/>
      <c r="M62" s="226"/>
      <c r="N62" s="227" t="s">
        <v>340</v>
      </c>
      <c r="O62" s="228"/>
      <c r="P62" s="229"/>
      <c r="Q62" s="226"/>
      <c r="R62" s="230"/>
      <c r="S62" s="228"/>
      <c r="T62" s="231"/>
      <c r="U62" s="225"/>
      <c r="V62" s="225"/>
      <c r="W62" s="219">
        <f t="shared" si="2"/>
        <v>0</v>
      </c>
      <c r="X62" s="220"/>
      <c r="Y62" s="232" t="s">
        <v>345</v>
      </c>
      <c r="Z62" s="232"/>
      <c r="AA62" s="134"/>
      <c r="AB62" s="134"/>
      <c r="AC62" s="134"/>
    </row>
    <row r="63" spans="1:29" ht="15" customHeight="1">
      <c r="A63" s="182">
        <f t="shared" si="1"/>
        <v>58</v>
      </c>
      <c r="B63" s="133" t="s">
        <v>111</v>
      </c>
      <c r="C63" s="133" t="s">
        <v>110</v>
      </c>
      <c r="D63" s="142">
        <v>2.5</v>
      </c>
      <c r="E63" s="142"/>
      <c r="F63" s="142">
        <v>2.5</v>
      </c>
      <c r="G63" s="142">
        <v>2.5</v>
      </c>
      <c r="H63" s="142">
        <v>2.3</v>
      </c>
      <c r="I63" s="142">
        <v>2</v>
      </c>
      <c r="J63" s="142">
        <v>1.1</v>
      </c>
      <c r="K63" s="142">
        <v>2.5</v>
      </c>
      <c r="L63" s="142">
        <v>2.4</v>
      </c>
      <c r="M63" s="143">
        <v>2.5</v>
      </c>
      <c r="N63" s="144">
        <v>17.5</v>
      </c>
      <c r="O63" s="145"/>
      <c r="P63" s="144">
        <v>13.6</v>
      </c>
      <c r="Q63" s="143"/>
      <c r="R63" s="224">
        <v>5</v>
      </c>
      <c r="S63" s="145">
        <v>9.5</v>
      </c>
      <c r="T63" s="208">
        <f>SUM(D63:M63)+N63+P63+V63</f>
        <v>66.1</v>
      </c>
      <c r="U63" s="236" t="s">
        <v>348</v>
      </c>
      <c r="V63" s="209">
        <v>14.7</v>
      </c>
      <c r="W63" s="208">
        <f>T63</f>
        <v>66.1</v>
      </c>
      <c r="X63" s="210"/>
      <c r="Y63" s="211" t="s">
        <v>332</v>
      </c>
      <c r="Z63" s="183" t="s">
        <v>349</v>
      </c>
      <c r="AA63" s="134"/>
      <c r="AB63" s="134"/>
      <c r="AC63" s="134" t="s">
        <v>339</v>
      </c>
    </row>
    <row r="64" spans="1:29" ht="15" customHeight="1">
      <c r="A64" s="212">
        <f t="shared" si="1"/>
        <v>59</v>
      </c>
      <c r="B64" s="213" t="s">
        <v>151</v>
      </c>
      <c r="C64" s="213" t="s">
        <v>150</v>
      </c>
      <c r="D64" s="214">
        <v>1</v>
      </c>
      <c r="E64" s="214">
        <v>2</v>
      </c>
      <c r="F64" s="214">
        <v>1.25</v>
      </c>
      <c r="G64" s="214">
        <v>2</v>
      </c>
      <c r="H64" s="214">
        <v>2.4</v>
      </c>
      <c r="I64" s="214">
        <v>0.8</v>
      </c>
      <c r="J64" s="214">
        <v>0</v>
      </c>
      <c r="K64" s="214">
        <v>1.5</v>
      </c>
      <c r="L64" s="214">
        <v>2.4</v>
      </c>
      <c r="M64" s="215">
        <v>2.5</v>
      </c>
      <c r="N64" s="216">
        <v>6.5</v>
      </c>
      <c r="O64" s="217">
        <v>6.3</v>
      </c>
      <c r="P64" s="216">
        <v>8.4</v>
      </c>
      <c r="Q64" s="215">
        <v>12.5</v>
      </c>
      <c r="R64" s="216">
        <v>1</v>
      </c>
      <c r="S64" s="217">
        <v>9.5</v>
      </c>
      <c r="T64" s="218">
        <f>SUM(D64:M64)+O64+Q64+V64</f>
        <v>37.35000000000001</v>
      </c>
      <c r="U64" s="214" t="s">
        <v>348</v>
      </c>
      <c r="V64" s="214">
        <v>2.7</v>
      </c>
      <c r="W64" s="218">
        <f>T64</f>
        <v>37.35000000000001</v>
      </c>
      <c r="X64" s="220"/>
      <c r="Y64" s="221" t="s">
        <v>334</v>
      </c>
      <c r="Z64" s="221" t="s">
        <v>334</v>
      </c>
      <c r="AA64" s="134" t="s">
        <v>350</v>
      </c>
      <c r="AB64" s="134" t="s">
        <v>338</v>
      </c>
      <c r="AC64" s="134" t="s">
        <v>339</v>
      </c>
    </row>
    <row r="65" spans="1:29" ht="15" customHeight="1">
      <c r="A65" s="212">
        <f t="shared" si="1"/>
        <v>60</v>
      </c>
      <c r="B65" s="213" t="s">
        <v>193</v>
      </c>
      <c r="C65" s="213" t="s">
        <v>192</v>
      </c>
      <c r="D65" s="214">
        <v>1</v>
      </c>
      <c r="E65" s="214">
        <v>1</v>
      </c>
      <c r="F65" s="214">
        <v>2.5</v>
      </c>
      <c r="G65" s="214"/>
      <c r="H65" s="214">
        <v>1.7</v>
      </c>
      <c r="I65" s="214"/>
      <c r="J65" s="214"/>
      <c r="K65" s="214"/>
      <c r="L65" s="214"/>
      <c r="M65" s="215"/>
      <c r="N65" s="216" t="s">
        <v>335</v>
      </c>
      <c r="O65" s="217"/>
      <c r="P65" s="216"/>
      <c r="Q65" s="215"/>
      <c r="R65" s="235"/>
      <c r="S65" s="217"/>
      <c r="T65" s="218">
        <f>SUM(D65:M65)+O65+Q65+R65</f>
        <v>6.2</v>
      </c>
      <c r="U65" s="214"/>
      <c r="V65" s="214"/>
      <c r="W65" s="219">
        <f aca="true" t="shared" si="3" ref="W65:W71">T65</f>
        <v>6.2</v>
      </c>
      <c r="X65" s="220"/>
      <c r="Y65" s="221" t="s">
        <v>345</v>
      </c>
      <c r="Z65" s="221"/>
      <c r="AA65" s="134"/>
      <c r="AB65" s="134"/>
      <c r="AC65" s="134"/>
    </row>
    <row r="66" spans="1:29" ht="15" customHeight="1">
      <c r="A66" s="212">
        <f t="shared" si="1"/>
        <v>61</v>
      </c>
      <c r="B66" s="213" t="s">
        <v>113</v>
      </c>
      <c r="C66" s="213" t="s">
        <v>112</v>
      </c>
      <c r="D66" s="214">
        <v>0</v>
      </c>
      <c r="E66" s="214"/>
      <c r="F66" s="214">
        <v>2.5</v>
      </c>
      <c r="G66" s="214">
        <v>2.5</v>
      </c>
      <c r="H66" s="214">
        <v>1.5</v>
      </c>
      <c r="I66" s="214">
        <v>0</v>
      </c>
      <c r="J66" s="214"/>
      <c r="K66" s="214">
        <v>2.5</v>
      </c>
      <c r="L66" s="214">
        <v>2.5</v>
      </c>
      <c r="M66" s="215">
        <v>2.5</v>
      </c>
      <c r="N66" s="216" t="s">
        <v>335</v>
      </c>
      <c r="O66" s="217">
        <v>7.5</v>
      </c>
      <c r="P66" s="216">
        <v>3.2</v>
      </c>
      <c r="Q66" s="215">
        <v>5</v>
      </c>
      <c r="R66" s="216">
        <v>1</v>
      </c>
      <c r="S66" s="217"/>
      <c r="T66" s="218">
        <f>SUM(D66:M66)+O66+Q66+S66</f>
        <v>26.5</v>
      </c>
      <c r="U66" s="214"/>
      <c r="V66" s="214"/>
      <c r="W66" s="219">
        <f t="shared" si="3"/>
        <v>26.5</v>
      </c>
      <c r="X66" s="220"/>
      <c r="Y66" s="221" t="s">
        <v>334</v>
      </c>
      <c r="Z66" s="221" t="s">
        <v>334</v>
      </c>
      <c r="AA66" s="134" t="s">
        <v>337</v>
      </c>
      <c r="AB66" s="134" t="s">
        <v>338</v>
      </c>
      <c r="AC66" s="134" t="s">
        <v>339</v>
      </c>
    </row>
    <row r="67" spans="1:29" ht="15" customHeight="1">
      <c r="A67" s="182">
        <f t="shared" si="1"/>
        <v>62</v>
      </c>
      <c r="B67" s="133" t="s">
        <v>233</v>
      </c>
      <c r="C67" s="133" t="s">
        <v>232</v>
      </c>
      <c r="D67" s="142">
        <v>1</v>
      </c>
      <c r="E67" s="142">
        <v>2.5</v>
      </c>
      <c r="F67" s="142">
        <v>2.5</v>
      </c>
      <c r="G67" s="142">
        <v>2</v>
      </c>
      <c r="H67" s="142">
        <v>2</v>
      </c>
      <c r="I67" s="142">
        <v>2.2</v>
      </c>
      <c r="J67" s="142">
        <v>0.9</v>
      </c>
      <c r="K67" s="142">
        <v>2.5</v>
      </c>
      <c r="L67" s="142">
        <v>2.5</v>
      </c>
      <c r="M67" s="143">
        <v>2.5</v>
      </c>
      <c r="N67" s="223">
        <v>5.5</v>
      </c>
      <c r="O67" s="145">
        <v>19</v>
      </c>
      <c r="P67" s="223">
        <v>11.2</v>
      </c>
      <c r="Q67" s="143">
        <v>19</v>
      </c>
      <c r="R67" s="239">
        <v>12.5</v>
      </c>
      <c r="S67" s="145"/>
      <c r="T67" s="208">
        <f>SUM(D67:M67)+O67+Q67+R67</f>
        <v>71.1</v>
      </c>
      <c r="U67" s="209"/>
      <c r="V67" s="209"/>
      <c r="W67" s="208">
        <f t="shared" si="3"/>
        <v>71.1</v>
      </c>
      <c r="X67" s="210"/>
      <c r="Y67" s="211" t="s">
        <v>332</v>
      </c>
      <c r="Z67" s="183" t="s">
        <v>351</v>
      </c>
      <c r="AA67" s="134" t="s">
        <v>341</v>
      </c>
      <c r="AB67" s="134" t="s">
        <v>338</v>
      </c>
      <c r="AC67" s="134"/>
    </row>
    <row r="68" spans="1:29" ht="15" customHeight="1">
      <c r="A68" s="212">
        <f t="shared" si="1"/>
        <v>63</v>
      </c>
      <c r="B68" s="213" t="s">
        <v>235</v>
      </c>
      <c r="C68" s="213" t="s">
        <v>234</v>
      </c>
      <c r="D68" s="214">
        <v>0</v>
      </c>
      <c r="E68" s="214">
        <v>2.5</v>
      </c>
      <c r="F68" s="214">
        <v>1.25</v>
      </c>
      <c r="G68" s="214">
        <v>0.5</v>
      </c>
      <c r="H68" s="214">
        <v>1.2</v>
      </c>
      <c r="I68" s="214">
        <v>1</v>
      </c>
      <c r="J68" s="214">
        <v>0.9</v>
      </c>
      <c r="K68" s="214">
        <v>1.4</v>
      </c>
      <c r="L68" s="214">
        <v>2.4</v>
      </c>
      <c r="M68" s="215">
        <v>2.5</v>
      </c>
      <c r="N68" s="216" t="s">
        <v>335</v>
      </c>
      <c r="O68" s="217"/>
      <c r="P68" s="216">
        <v>2</v>
      </c>
      <c r="Q68" s="215"/>
      <c r="R68" s="216" t="s">
        <v>340</v>
      </c>
      <c r="S68" s="217"/>
      <c r="T68" s="218">
        <f>SUM(D68:M68)+O68+Q68+S68</f>
        <v>13.65</v>
      </c>
      <c r="U68" s="214"/>
      <c r="V68" s="214"/>
      <c r="W68" s="219">
        <f t="shared" si="3"/>
        <v>13.65</v>
      </c>
      <c r="X68" s="220"/>
      <c r="Y68" s="221" t="s">
        <v>334</v>
      </c>
      <c r="Z68" s="221" t="s">
        <v>334</v>
      </c>
      <c r="AA68" s="134"/>
      <c r="AB68" s="134"/>
      <c r="AC68" s="134"/>
    </row>
    <row r="69" spans="1:29" ht="15" customHeight="1">
      <c r="A69" s="182">
        <f t="shared" si="1"/>
        <v>64</v>
      </c>
      <c r="B69" s="133" t="s">
        <v>251</v>
      </c>
      <c r="C69" s="133" t="s">
        <v>236</v>
      </c>
      <c r="D69" s="142">
        <v>2</v>
      </c>
      <c r="E69" s="142">
        <v>2.5</v>
      </c>
      <c r="F69" s="142">
        <v>1.25</v>
      </c>
      <c r="G69" s="142">
        <v>2.5</v>
      </c>
      <c r="H69" s="142">
        <v>2.5</v>
      </c>
      <c r="I69" s="142">
        <v>1.3</v>
      </c>
      <c r="J69" s="142">
        <v>2.5</v>
      </c>
      <c r="K69" s="142">
        <v>1.5</v>
      </c>
      <c r="L69" s="142">
        <v>2.4</v>
      </c>
      <c r="M69" s="143">
        <v>2.5</v>
      </c>
      <c r="N69" s="144">
        <v>17.5</v>
      </c>
      <c r="O69" s="145"/>
      <c r="P69" s="144">
        <v>23.2</v>
      </c>
      <c r="Q69" s="143"/>
      <c r="R69" s="146">
        <v>15</v>
      </c>
      <c r="S69" s="145"/>
      <c r="T69" s="208">
        <f>SUM(D69:M69)+N69+P69+R69</f>
        <v>76.65</v>
      </c>
      <c r="U69" s="209"/>
      <c r="V69" s="209"/>
      <c r="W69" s="208">
        <f t="shared" si="3"/>
        <v>76.65</v>
      </c>
      <c r="X69" s="210">
        <v>4</v>
      </c>
      <c r="Y69" s="211" t="s">
        <v>332</v>
      </c>
      <c r="Z69" s="183" t="s">
        <v>333</v>
      </c>
      <c r="AA69" s="134"/>
      <c r="AB69" s="134"/>
      <c r="AC69" s="134"/>
    </row>
    <row r="70" spans="1:29" ht="15" customHeight="1">
      <c r="A70" s="237">
        <f t="shared" si="1"/>
        <v>65</v>
      </c>
      <c r="B70" s="133" t="s">
        <v>238</v>
      </c>
      <c r="C70" s="133" t="s">
        <v>237</v>
      </c>
      <c r="D70" s="142">
        <v>0</v>
      </c>
      <c r="E70" s="142">
        <v>2</v>
      </c>
      <c r="F70" s="142">
        <v>2.5</v>
      </c>
      <c r="G70" s="142">
        <v>0</v>
      </c>
      <c r="H70" s="142">
        <v>1.9</v>
      </c>
      <c r="I70" s="142">
        <v>2.5</v>
      </c>
      <c r="J70" s="142">
        <v>1.8</v>
      </c>
      <c r="K70" s="142">
        <v>1.9</v>
      </c>
      <c r="L70" s="142">
        <v>2.2</v>
      </c>
      <c r="M70" s="143">
        <v>2.5</v>
      </c>
      <c r="N70" s="223">
        <v>9.5</v>
      </c>
      <c r="O70" s="145">
        <v>7</v>
      </c>
      <c r="P70" s="223">
        <v>8.8</v>
      </c>
      <c r="Q70" s="143">
        <v>20.5</v>
      </c>
      <c r="R70" s="146">
        <v>13.5</v>
      </c>
      <c r="S70" s="145"/>
      <c r="T70" s="208">
        <f>SUM(D70:M70)+V70+Q70+R70</f>
        <v>63.2</v>
      </c>
      <c r="U70" s="236" t="s">
        <v>347</v>
      </c>
      <c r="V70" s="209">
        <v>11.9</v>
      </c>
      <c r="W70" s="208">
        <f t="shared" si="3"/>
        <v>63.2</v>
      </c>
      <c r="X70" s="210"/>
      <c r="Y70" s="211" t="s">
        <v>332</v>
      </c>
      <c r="Z70" s="183" t="s">
        <v>336</v>
      </c>
      <c r="AA70" s="134" t="s">
        <v>341</v>
      </c>
      <c r="AB70" s="134" t="s">
        <v>338</v>
      </c>
      <c r="AC70" s="134"/>
    </row>
    <row r="71" spans="1:29" ht="15" customHeight="1">
      <c r="A71" s="182">
        <f t="shared" si="1"/>
        <v>66</v>
      </c>
      <c r="B71" s="133" t="s">
        <v>195</v>
      </c>
      <c r="C71" s="133" t="s">
        <v>194</v>
      </c>
      <c r="D71" s="142">
        <v>2.5</v>
      </c>
      <c r="E71" s="142">
        <v>2.5</v>
      </c>
      <c r="F71" s="142"/>
      <c r="G71" s="142">
        <v>0</v>
      </c>
      <c r="H71" s="142">
        <v>2.4</v>
      </c>
      <c r="I71" s="142">
        <v>2</v>
      </c>
      <c r="J71" s="142">
        <v>2.5</v>
      </c>
      <c r="K71" s="142">
        <v>2.5</v>
      </c>
      <c r="L71" s="142">
        <v>2.5</v>
      </c>
      <c r="M71" s="143">
        <v>2.5</v>
      </c>
      <c r="N71" s="144">
        <v>23</v>
      </c>
      <c r="O71" s="145"/>
      <c r="P71" s="222">
        <v>16</v>
      </c>
      <c r="Q71" s="143">
        <v>22</v>
      </c>
      <c r="R71" s="146">
        <v>25</v>
      </c>
      <c r="S71" s="145"/>
      <c r="T71" s="208">
        <f>SUM(D71:M71)+N71+Q71+R71</f>
        <v>89.4</v>
      </c>
      <c r="U71" s="209"/>
      <c r="V71" s="209"/>
      <c r="W71" s="208">
        <f t="shared" si="3"/>
        <v>89.4</v>
      </c>
      <c r="X71" s="210"/>
      <c r="Y71" s="211" t="s">
        <v>332</v>
      </c>
      <c r="Z71" s="233" t="s">
        <v>342</v>
      </c>
      <c r="AA71" s="134"/>
      <c r="AB71" s="240" t="s">
        <v>338</v>
      </c>
      <c r="AC71" s="134"/>
    </row>
    <row r="72" spans="1:29" ht="15" customHeight="1">
      <c r="A72" s="182">
        <f aca="true" t="shared" si="4" ref="A72:A86">A71+1</f>
        <v>67</v>
      </c>
      <c r="B72" s="133" t="s">
        <v>240</v>
      </c>
      <c r="C72" s="133" t="s">
        <v>239</v>
      </c>
      <c r="D72" s="238">
        <v>0</v>
      </c>
      <c r="E72" s="142">
        <v>2.3</v>
      </c>
      <c r="F72" s="142">
        <v>0</v>
      </c>
      <c r="G72" s="142">
        <v>0</v>
      </c>
      <c r="H72" s="142">
        <v>1.6</v>
      </c>
      <c r="I72" s="142">
        <v>2.4</v>
      </c>
      <c r="J72" s="142">
        <v>0.9</v>
      </c>
      <c r="K72" s="142">
        <v>2.5</v>
      </c>
      <c r="L72" s="142">
        <v>2.4</v>
      </c>
      <c r="M72" s="143">
        <v>2.5</v>
      </c>
      <c r="N72" s="144">
        <v>15</v>
      </c>
      <c r="O72" s="145"/>
      <c r="P72" s="223">
        <v>0.8</v>
      </c>
      <c r="Q72" s="143">
        <v>8</v>
      </c>
      <c r="R72" s="224">
        <v>9</v>
      </c>
      <c r="S72" s="145">
        <v>16</v>
      </c>
      <c r="T72" s="208">
        <f>SUM(D72:M72)+N72+V72+S72</f>
        <v>55.2</v>
      </c>
      <c r="U72" s="236" t="s">
        <v>346</v>
      </c>
      <c r="V72" s="209">
        <v>9.6</v>
      </c>
      <c r="W72" s="208">
        <f>T72</f>
        <v>55.2</v>
      </c>
      <c r="X72" s="210"/>
      <c r="Y72" s="211" t="s">
        <v>332</v>
      </c>
      <c r="Z72" s="183" t="s">
        <v>336</v>
      </c>
      <c r="AA72" s="134"/>
      <c r="AB72" s="134" t="s">
        <v>338</v>
      </c>
      <c r="AC72" s="134" t="s">
        <v>339</v>
      </c>
    </row>
    <row r="73" spans="1:29" ht="15" customHeight="1">
      <c r="A73" s="182">
        <f t="shared" si="4"/>
        <v>68</v>
      </c>
      <c r="B73" s="133" t="s">
        <v>197</v>
      </c>
      <c r="C73" s="133" t="s">
        <v>196</v>
      </c>
      <c r="D73" s="142">
        <v>0</v>
      </c>
      <c r="E73" s="142"/>
      <c r="F73" s="142"/>
      <c r="G73" s="142">
        <v>0</v>
      </c>
      <c r="H73" s="142">
        <v>1.5</v>
      </c>
      <c r="I73" s="142">
        <v>2.5</v>
      </c>
      <c r="J73" s="142"/>
      <c r="K73" s="142">
        <v>2</v>
      </c>
      <c r="L73" s="142">
        <v>2.5</v>
      </c>
      <c r="M73" s="143">
        <v>2.5</v>
      </c>
      <c r="N73" s="223">
        <v>6.5</v>
      </c>
      <c r="O73" s="145">
        <v>12.5</v>
      </c>
      <c r="P73" s="223">
        <v>5.2</v>
      </c>
      <c r="Q73" s="143">
        <v>8.5</v>
      </c>
      <c r="R73" s="146">
        <v>14</v>
      </c>
      <c r="S73" s="145"/>
      <c r="T73" s="208">
        <f>SUM(D73:M73)+O73+V73+R73</f>
        <v>46.3</v>
      </c>
      <c r="U73" s="236" t="s">
        <v>346</v>
      </c>
      <c r="V73" s="209">
        <v>8.8</v>
      </c>
      <c r="W73" s="208">
        <f>T73</f>
        <v>46.3</v>
      </c>
      <c r="X73" s="210"/>
      <c r="Y73" s="211" t="s">
        <v>332</v>
      </c>
      <c r="Z73" s="183" t="s">
        <v>336</v>
      </c>
      <c r="AA73" s="134" t="s">
        <v>341</v>
      </c>
      <c r="AB73" s="134" t="s">
        <v>338</v>
      </c>
      <c r="AC73" s="134"/>
    </row>
    <row r="74" spans="1:29" ht="15" customHeight="1">
      <c r="A74" s="182">
        <f t="shared" si="4"/>
        <v>69</v>
      </c>
      <c r="B74" s="133" t="s">
        <v>156</v>
      </c>
      <c r="C74" s="133" t="s">
        <v>155</v>
      </c>
      <c r="D74" s="142">
        <v>2</v>
      </c>
      <c r="E74" s="142">
        <v>2.5</v>
      </c>
      <c r="F74" s="142">
        <v>2.5</v>
      </c>
      <c r="G74" s="142">
        <v>1.5</v>
      </c>
      <c r="H74" s="142">
        <v>2.5</v>
      </c>
      <c r="I74" s="142">
        <v>1.3</v>
      </c>
      <c r="J74" s="142">
        <v>0.5</v>
      </c>
      <c r="K74" s="142">
        <v>2.5</v>
      </c>
      <c r="L74" s="142">
        <v>2.4</v>
      </c>
      <c r="M74" s="143">
        <v>2.5</v>
      </c>
      <c r="N74" s="144">
        <v>17.5</v>
      </c>
      <c r="O74" s="145"/>
      <c r="P74" s="223">
        <v>7.2</v>
      </c>
      <c r="Q74" s="143">
        <v>18</v>
      </c>
      <c r="R74" s="224">
        <v>11</v>
      </c>
      <c r="S74" s="145">
        <v>19</v>
      </c>
      <c r="T74" s="208">
        <f>SUM(D74:M74)+N74+Q74+S74</f>
        <v>74.7</v>
      </c>
      <c r="U74" s="209"/>
      <c r="V74" s="209"/>
      <c r="W74" s="208">
        <f>T74</f>
        <v>74.7</v>
      </c>
      <c r="X74" s="210"/>
      <c r="Y74" s="211" t="s">
        <v>332</v>
      </c>
      <c r="Z74" s="183" t="s">
        <v>336</v>
      </c>
      <c r="AA74" s="134"/>
      <c r="AB74" s="134" t="s">
        <v>338</v>
      </c>
      <c r="AC74" s="134" t="s">
        <v>339</v>
      </c>
    </row>
    <row r="75" spans="1:29" ht="15" customHeight="1">
      <c r="A75" s="212">
        <f t="shared" si="4"/>
        <v>70</v>
      </c>
      <c r="B75" s="213" t="s">
        <v>143</v>
      </c>
      <c r="C75" s="213" t="s">
        <v>142</v>
      </c>
      <c r="D75" s="214">
        <v>0</v>
      </c>
      <c r="E75" s="214">
        <v>2</v>
      </c>
      <c r="F75" s="214"/>
      <c r="G75" s="214">
        <v>1.5</v>
      </c>
      <c r="H75" s="214">
        <v>1.6</v>
      </c>
      <c r="I75" s="214">
        <v>0</v>
      </c>
      <c r="J75" s="214"/>
      <c r="K75" s="214"/>
      <c r="L75" s="214">
        <v>1.5</v>
      </c>
      <c r="M75" s="215">
        <v>2</v>
      </c>
      <c r="N75" s="216">
        <v>3.5</v>
      </c>
      <c r="O75" s="217"/>
      <c r="P75" s="216">
        <v>4</v>
      </c>
      <c r="Q75" s="215"/>
      <c r="R75" s="216" t="s">
        <v>335</v>
      </c>
      <c r="S75" s="217"/>
      <c r="T75" s="218">
        <f>SUM(D75:M75)+O75+Q75+S75</f>
        <v>8.6</v>
      </c>
      <c r="U75" s="214"/>
      <c r="V75" s="214"/>
      <c r="W75" s="219">
        <f>T75</f>
        <v>8.6</v>
      </c>
      <c r="X75" s="220"/>
      <c r="Y75" s="221" t="s">
        <v>334</v>
      </c>
      <c r="Z75" s="221" t="s">
        <v>334</v>
      </c>
      <c r="AA75" s="134"/>
      <c r="AB75" s="134"/>
      <c r="AC75" s="134"/>
    </row>
    <row r="76" spans="1:29" ht="15" customHeight="1">
      <c r="A76" s="182">
        <f t="shared" si="4"/>
        <v>71</v>
      </c>
      <c r="B76" s="133" t="s">
        <v>52</v>
      </c>
      <c r="C76" s="133" t="s">
        <v>115</v>
      </c>
      <c r="D76" s="142">
        <v>0</v>
      </c>
      <c r="E76" s="142">
        <v>2.5</v>
      </c>
      <c r="F76" s="142">
        <v>2.5</v>
      </c>
      <c r="G76" s="142">
        <v>2.5</v>
      </c>
      <c r="H76" s="142">
        <v>1.1</v>
      </c>
      <c r="I76" s="142">
        <v>2.5</v>
      </c>
      <c r="J76" s="142">
        <v>2.5</v>
      </c>
      <c r="K76" s="142">
        <v>2</v>
      </c>
      <c r="L76" s="142">
        <v>2.4</v>
      </c>
      <c r="M76" s="143">
        <v>2.5</v>
      </c>
      <c r="N76" s="144">
        <v>12.5</v>
      </c>
      <c r="O76" s="145"/>
      <c r="P76" s="223">
        <v>12</v>
      </c>
      <c r="Q76" s="143">
        <v>9</v>
      </c>
      <c r="R76" s="146">
        <v>15</v>
      </c>
      <c r="S76" s="145"/>
      <c r="T76" s="208">
        <f>SUM(D76:M76)+N76+V76+R76</f>
        <v>54.3</v>
      </c>
      <c r="U76" s="236" t="s">
        <v>346</v>
      </c>
      <c r="V76" s="209">
        <v>6.3</v>
      </c>
      <c r="W76" s="208">
        <f>T76</f>
        <v>54.3</v>
      </c>
      <c r="X76" s="210"/>
      <c r="Y76" s="211" t="s">
        <v>332</v>
      </c>
      <c r="Z76" s="183" t="s">
        <v>336</v>
      </c>
      <c r="AA76" s="134"/>
      <c r="AB76" s="134" t="s">
        <v>338</v>
      </c>
      <c r="AC76" s="134"/>
    </row>
    <row r="77" spans="1:29" ht="15" customHeight="1">
      <c r="A77" s="212">
        <f t="shared" si="4"/>
        <v>72</v>
      </c>
      <c r="B77" s="213" t="s">
        <v>50</v>
      </c>
      <c r="C77" s="213" t="s">
        <v>49</v>
      </c>
      <c r="D77" s="214">
        <v>0</v>
      </c>
      <c r="E77" s="214">
        <v>1</v>
      </c>
      <c r="F77" s="214">
        <v>2.5</v>
      </c>
      <c r="G77" s="214">
        <v>0.5</v>
      </c>
      <c r="H77" s="214">
        <v>1.6</v>
      </c>
      <c r="I77" s="214"/>
      <c r="J77" s="214"/>
      <c r="K77" s="214">
        <v>2.3</v>
      </c>
      <c r="L77" s="214">
        <v>2.4</v>
      </c>
      <c r="M77" s="215">
        <v>2.5</v>
      </c>
      <c r="N77" s="216">
        <v>8.5</v>
      </c>
      <c r="O77" s="217"/>
      <c r="P77" s="216">
        <v>1.6</v>
      </c>
      <c r="Q77" s="215"/>
      <c r="R77" s="216">
        <v>3</v>
      </c>
      <c r="S77" s="217"/>
      <c r="T77" s="218">
        <f>SUM(D77:M77)+O77+Q77+S77</f>
        <v>12.799999999999999</v>
      </c>
      <c r="U77" s="214"/>
      <c r="V77" s="214"/>
      <c r="W77" s="219">
        <f aca="true" t="shared" si="5" ref="W77:W83">T77</f>
        <v>12.799999999999999</v>
      </c>
      <c r="X77" s="220"/>
      <c r="Y77" s="221" t="s">
        <v>334</v>
      </c>
      <c r="Z77" s="221" t="s">
        <v>334</v>
      </c>
      <c r="AA77" s="134"/>
      <c r="AB77" s="134"/>
      <c r="AC77" s="134"/>
    </row>
    <row r="78" spans="1:29" ht="15" customHeight="1">
      <c r="A78" s="237">
        <f t="shared" si="4"/>
        <v>73</v>
      </c>
      <c r="B78" s="133" t="s">
        <v>153</v>
      </c>
      <c r="C78" s="133" t="s">
        <v>152</v>
      </c>
      <c r="D78" s="142">
        <v>0</v>
      </c>
      <c r="E78" s="142">
        <v>2</v>
      </c>
      <c r="F78" s="142">
        <v>0</v>
      </c>
      <c r="G78" s="142">
        <v>0.3</v>
      </c>
      <c r="H78" s="142">
        <v>2.4</v>
      </c>
      <c r="I78" s="142">
        <v>2</v>
      </c>
      <c r="J78" s="142">
        <v>0</v>
      </c>
      <c r="K78" s="142">
        <v>2.5</v>
      </c>
      <c r="L78" s="142">
        <v>2.4</v>
      </c>
      <c r="M78" s="143">
        <v>2</v>
      </c>
      <c r="N78" s="223">
        <v>11</v>
      </c>
      <c r="O78" s="145">
        <v>5</v>
      </c>
      <c r="P78" s="144">
        <v>17.6</v>
      </c>
      <c r="Q78" s="143"/>
      <c r="R78" s="224">
        <v>6</v>
      </c>
      <c r="S78" s="145">
        <v>19</v>
      </c>
      <c r="T78" s="208">
        <f>SUM(D78:M78)+V78+P78+S78</f>
        <v>55.2</v>
      </c>
      <c r="U78" s="236" t="s">
        <v>347</v>
      </c>
      <c r="V78" s="209">
        <v>5</v>
      </c>
      <c r="W78" s="208">
        <f t="shared" si="5"/>
        <v>55.2</v>
      </c>
      <c r="X78" s="210"/>
      <c r="Y78" s="211" t="s">
        <v>332</v>
      </c>
      <c r="Z78" s="183" t="s">
        <v>336</v>
      </c>
      <c r="AA78" s="134" t="s">
        <v>341</v>
      </c>
      <c r="AB78" s="134"/>
      <c r="AC78" s="134" t="s">
        <v>339</v>
      </c>
    </row>
    <row r="79" spans="1:29" ht="15" customHeight="1">
      <c r="A79" s="212">
        <f t="shared" si="4"/>
        <v>74</v>
      </c>
      <c r="B79" s="213" t="s">
        <v>117</v>
      </c>
      <c r="C79" s="213" t="s">
        <v>116</v>
      </c>
      <c r="D79" s="214">
        <v>2</v>
      </c>
      <c r="E79" s="214">
        <v>2.5</v>
      </c>
      <c r="F79" s="214">
        <v>2.5</v>
      </c>
      <c r="G79" s="214">
        <v>1</v>
      </c>
      <c r="H79" s="214">
        <v>2.1</v>
      </c>
      <c r="I79" s="214">
        <v>2.5</v>
      </c>
      <c r="J79" s="214">
        <v>0.5</v>
      </c>
      <c r="K79" s="214">
        <v>2.5</v>
      </c>
      <c r="L79" s="214">
        <v>2.3</v>
      </c>
      <c r="M79" s="215">
        <v>2.5</v>
      </c>
      <c r="N79" s="216">
        <v>14.5</v>
      </c>
      <c r="O79" s="217"/>
      <c r="P79" s="216">
        <v>0.8</v>
      </c>
      <c r="Q79" s="215">
        <v>8</v>
      </c>
      <c r="R79" s="216">
        <v>1</v>
      </c>
      <c r="S79" s="217">
        <v>5</v>
      </c>
      <c r="T79" s="218">
        <f>SUM(D79:M79)+N79+Q79+S79</f>
        <v>47.9</v>
      </c>
      <c r="U79" s="214"/>
      <c r="V79" s="214"/>
      <c r="W79" s="219">
        <f t="shared" si="5"/>
        <v>47.9</v>
      </c>
      <c r="X79" s="220"/>
      <c r="Y79" s="221" t="s">
        <v>334</v>
      </c>
      <c r="Z79" s="221" t="s">
        <v>334</v>
      </c>
      <c r="AA79" s="134"/>
      <c r="AB79" s="134" t="s">
        <v>338</v>
      </c>
      <c r="AC79" s="134" t="s">
        <v>339</v>
      </c>
    </row>
    <row r="80" spans="1:29" ht="15" customHeight="1">
      <c r="A80" s="182">
        <f t="shared" si="4"/>
        <v>75</v>
      </c>
      <c r="B80" s="133" t="s">
        <v>145</v>
      </c>
      <c r="C80" s="133" t="s">
        <v>144</v>
      </c>
      <c r="D80" s="142">
        <v>2</v>
      </c>
      <c r="E80" s="142">
        <v>2.5</v>
      </c>
      <c r="F80" s="142">
        <v>2.5</v>
      </c>
      <c r="G80" s="142">
        <v>1</v>
      </c>
      <c r="H80" s="142">
        <v>2.4</v>
      </c>
      <c r="I80" s="142">
        <v>1</v>
      </c>
      <c r="J80" s="142">
        <v>0.9</v>
      </c>
      <c r="K80" s="142">
        <v>2</v>
      </c>
      <c r="L80" s="142">
        <v>2.5</v>
      </c>
      <c r="M80" s="143">
        <v>2.5</v>
      </c>
      <c r="N80" s="144">
        <v>21</v>
      </c>
      <c r="O80" s="145"/>
      <c r="P80" s="144">
        <v>14.4</v>
      </c>
      <c r="Q80" s="143"/>
      <c r="R80" s="224">
        <v>9</v>
      </c>
      <c r="S80" s="145">
        <v>13</v>
      </c>
      <c r="T80" s="208">
        <f>SUM(D80:M80)+N80+P80+S80</f>
        <v>67.69999999999999</v>
      </c>
      <c r="U80" s="209"/>
      <c r="V80" s="209"/>
      <c r="W80" s="208">
        <f t="shared" si="5"/>
        <v>67.69999999999999</v>
      </c>
      <c r="X80" s="210"/>
      <c r="Y80" s="211" t="s">
        <v>332</v>
      </c>
      <c r="Z80" s="183" t="s">
        <v>336</v>
      </c>
      <c r="AA80" s="134"/>
      <c r="AB80" s="134"/>
      <c r="AC80" s="134" t="s">
        <v>339</v>
      </c>
    </row>
    <row r="81" spans="1:29" ht="15" customHeight="1">
      <c r="A81" s="182">
        <f t="shared" si="4"/>
        <v>76</v>
      </c>
      <c r="B81" s="133" t="s">
        <v>199</v>
      </c>
      <c r="C81" s="133" t="s">
        <v>198</v>
      </c>
      <c r="D81" s="142">
        <v>1</v>
      </c>
      <c r="E81" s="142">
        <v>2</v>
      </c>
      <c r="F81" s="142">
        <v>2.25</v>
      </c>
      <c r="G81" s="142">
        <v>1</v>
      </c>
      <c r="H81" s="142">
        <v>2</v>
      </c>
      <c r="I81" s="142">
        <v>0</v>
      </c>
      <c r="J81" s="142">
        <v>0.9</v>
      </c>
      <c r="K81" s="142"/>
      <c r="L81" s="142">
        <v>2.4</v>
      </c>
      <c r="M81" s="143">
        <v>2</v>
      </c>
      <c r="N81" s="144">
        <v>16</v>
      </c>
      <c r="O81" s="145"/>
      <c r="P81" s="144">
        <v>20.8</v>
      </c>
      <c r="Q81" s="143"/>
      <c r="R81" s="224">
        <v>10</v>
      </c>
      <c r="S81" s="145">
        <v>12.5</v>
      </c>
      <c r="T81" s="208">
        <f>SUM(D81:M81)+N81+P81+S81</f>
        <v>62.85</v>
      </c>
      <c r="U81" s="209"/>
      <c r="V81" s="209"/>
      <c r="W81" s="208">
        <f t="shared" si="5"/>
        <v>62.85</v>
      </c>
      <c r="X81" s="210"/>
      <c r="Y81" s="211" t="s">
        <v>332</v>
      </c>
      <c r="Z81" s="183" t="s">
        <v>336</v>
      </c>
      <c r="AA81" s="134"/>
      <c r="AB81" s="134"/>
      <c r="AC81" s="134" t="s">
        <v>339</v>
      </c>
    </row>
    <row r="82" spans="1:29" ht="15" customHeight="1">
      <c r="A82" s="212">
        <f t="shared" si="4"/>
        <v>77</v>
      </c>
      <c r="B82" s="213" t="s">
        <v>242</v>
      </c>
      <c r="C82" s="213" t="s">
        <v>241</v>
      </c>
      <c r="D82" s="214">
        <v>0</v>
      </c>
      <c r="E82" s="214">
        <v>2.5</v>
      </c>
      <c r="F82" s="214">
        <v>2.5</v>
      </c>
      <c r="G82" s="214">
        <v>0.5</v>
      </c>
      <c r="H82" s="214"/>
      <c r="I82" s="214"/>
      <c r="J82" s="214"/>
      <c r="K82" s="214">
        <v>1.5</v>
      </c>
      <c r="L82" s="214">
        <v>2.5</v>
      </c>
      <c r="M82" s="215">
        <v>2.5</v>
      </c>
      <c r="N82" s="216" t="s">
        <v>335</v>
      </c>
      <c r="O82" s="217"/>
      <c r="P82" s="216">
        <v>0.8</v>
      </c>
      <c r="Q82" s="215"/>
      <c r="R82" s="216" t="s">
        <v>335</v>
      </c>
      <c r="S82" s="217"/>
      <c r="T82" s="218">
        <f>SUM(D82:M82)+O82+Q82+S82</f>
        <v>12</v>
      </c>
      <c r="U82" s="214"/>
      <c r="V82" s="214"/>
      <c r="W82" s="219">
        <f t="shared" si="5"/>
        <v>12</v>
      </c>
      <c r="X82" s="220"/>
      <c r="Y82" s="221" t="s">
        <v>334</v>
      </c>
      <c r="Z82" s="221" t="s">
        <v>334</v>
      </c>
      <c r="AA82" s="134"/>
      <c r="AB82" s="134"/>
      <c r="AC82" s="134"/>
    </row>
    <row r="83" spans="1:29" ht="15" customHeight="1">
      <c r="A83" s="212">
        <f t="shared" si="4"/>
        <v>78</v>
      </c>
      <c r="B83" s="213" t="s">
        <v>147</v>
      </c>
      <c r="C83" s="213" t="s">
        <v>146</v>
      </c>
      <c r="D83" s="214">
        <v>2</v>
      </c>
      <c r="E83" s="214">
        <v>2.5</v>
      </c>
      <c r="F83" s="214">
        <v>1</v>
      </c>
      <c r="G83" s="214">
        <v>2</v>
      </c>
      <c r="H83" s="214">
        <v>2.4</v>
      </c>
      <c r="I83" s="214">
        <v>0</v>
      </c>
      <c r="J83" s="214">
        <v>0.9</v>
      </c>
      <c r="K83" s="214"/>
      <c r="L83" s="214">
        <v>2</v>
      </c>
      <c r="M83" s="215">
        <v>2.5</v>
      </c>
      <c r="N83" s="216">
        <v>9.5</v>
      </c>
      <c r="O83" s="217"/>
      <c r="P83" s="216">
        <v>7.2</v>
      </c>
      <c r="Q83" s="215"/>
      <c r="R83" s="216" t="s">
        <v>340</v>
      </c>
      <c r="S83" s="217"/>
      <c r="T83" s="218">
        <f>SUM(D83:M83)+O83+Q83+S83</f>
        <v>15.3</v>
      </c>
      <c r="U83" s="214"/>
      <c r="V83" s="214"/>
      <c r="W83" s="219">
        <f t="shared" si="5"/>
        <v>15.3</v>
      </c>
      <c r="X83" s="220"/>
      <c r="Y83" s="221" t="s">
        <v>334</v>
      </c>
      <c r="Z83" s="221" t="s">
        <v>334</v>
      </c>
      <c r="AA83" s="134"/>
      <c r="AB83" s="134"/>
      <c r="AC83" s="134"/>
    </row>
    <row r="84" spans="1:29" ht="15" customHeight="1">
      <c r="A84" s="182">
        <f t="shared" si="4"/>
        <v>79</v>
      </c>
      <c r="B84" s="133" t="s">
        <v>244</v>
      </c>
      <c r="C84" s="133" t="s">
        <v>243</v>
      </c>
      <c r="D84" s="142">
        <v>1</v>
      </c>
      <c r="E84" s="142">
        <v>2.5</v>
      </c>
      <c r="F84" s="142">
        <v>2.5</v>
      </c>
      <c r="G84" s="142">
        <v>2.5</v>
      </c>
      <c r="H84" s="142">
        <v>2.5</v>
      </c>
      <c r="I84" s="142">
        <v>1.5</v>
      </c>
      <c r="J84" s="142">
        <v>0.9</v>
      </c>
      <c r="K84" s="142">
        <v>2.5</v>
      </c>
      <c r="L84" s="142">
        <v>2.5</v>
      </c>
      <c r="M84" s="143">
        <v>2.5</v>
      </c>
      <c r="N84" s="223">
        <v>11.5</v>
      </c>
      <c r="O84" s="145">
        <v>15.5</v>
      </c>
      <c r="P84" s="144">
        <v>12.8</v>
      </c>
      <c r="Q84" s="143"/>
      <c r="R84" s="224">
        <v>4</v>
      </c>
      <c r="S84" s="145">
        <v>8</v>
      </c>
      <c r="T84" s="208">
        <f>SUM(D84:M84)+O84+P84+V84</f>
        <v>63.900000000000006</v>
      </c>
      <c r="U84" s="236" t="s">
        <v>348</v>
      </c>
      <c r="V84" s="209">
        <v>14.7</v>
      </c>
      <c r="W84" s="208">
        <f>T84</f>
        <v>63.900000000000006</v>
      </c>
      <c r="X84" s="210"/>
      <c r="Y84" s="211" t="s">
        <v>332</v>
      </c>
      <c r="Z84" s="183" t="s">
        <v>336</v>
      </c>
      <c r="AA84" s="134" t="s">
        <v>341</v>
      </c>
      <c r="AB84" s="134"/>
      <c r="AC84" s="134" t="s">
        <v>339</v>
      </c>
    </row>
    <row r="85" spans="1:29" ht="15" customHeight="1">
      <c r="A85" s="182">
        <f t="shared" si="4"/>
        <v>80</v>
      </c>
      <c r="B85" s="133" t="s">
        <v>119</v>
      </c>
      <c r="C85" s="133" t="s">
        <v>118</v>
      </c>
      <c r="D85" s="142">
        <v>2</v>
      </c>
      <c r="E85" s="142">
        <v>2.5</v>
      </c>
      <c r="F85" s="142">
        <v>2.5</v>
      </c>
      <c r="G85" s="142">
        <v>2</v>
      </c>
      <c r="H85" s="142">
        <v>2.4</v>
      </c>
      <c r="I85" s="142">
        <v>2.4</v>
      </c>
      <c r="J85" s="142">
        <v>2.5</v>
      </c>
      <c r="K85" s="142">
        <v>2.4</v>
      </c>
      <c r="L85" s="142">
        <v>2.4</v>
      </c>
      <c r="M85" s="143">
        <v>2</v>
      </c>
      <c r="N85" s="144">
        <v>23</v>
      </c>
      <c r="O85" s="145"/>
      <c r="P85" s="144">
        <v>12.8</v>
      </c>
      <c r="Q85" s="143"/>
      <c r="R85" s="146">
        <v>22</v>
      </c>
      <c r="S85" s="145"/>
      <c r="T85" s="208">
        <f>SUM(D85:M85)+N85+P85+R85</f>
        <v>80.89999999999999</v>
      </c>
      <c r="U85" s="209"/>
      <c r="V85" s="209"/>
      <c r="W85" s="208">
        <f>T85</f>
        <v>80.89999999999999</v>
      </c>
      <c r="X85" s="210">
        <v>4</v>
      </c>
      <c r="Y85" s="211" t="s">
        <v>332</v>
      </c>
      <c r="Z85" s="183" t="s">
        <v>333</v>
      </c>
      <c r="AA85" s="134"/>
      <c r="AB85" s="134"/>
      <c r="AC85" s="134"/>
    </row>
    <row r="86" spans="1:29" ht="15" customHeight="1">
      <c r="A86" s="182">
        <f t="shared" si="4"/>
        <v>81</v>
      </c>
      <c r="B86" s="133" t="s">
        <v>255</v>
      </c>
      <c r="C86" s="133" t="s">
        <v>256</v>
      </c>
      <c r="D86" s="142"/>
      <c r="E86" s="142">
        <v>2.5</v>
      </c>
      <c r="F86" s="142">
        <v>2</v>
      </c>
      <c r="G86" s="142">
        <v>2.5</v>
      </c>
      <c r="H86" s="142">
        <v>1.6</v>
      </c>
      <c r="I86" s="142">
        <v>0</v>
      </c>
      <c r="J86" s="142">
        <v>1.8</v>
      </c>
      <c r="K86" s="142">
        <v>0.5</v>
      </c>
      <c r="L86" s="142">
        <v>2.5</v>
      </c>
      <c r="M86" s="241">
        <v>2</v>
      </c>
      <c r="N86" s="223">
        <v>7.5</v>
      </c>
      <c r="O86" s="145">
        <v>14.5</v>
      </c>
      <c r="P86" s="223">
        <v>8.8</v>
      </c>
      <c r="Q86" s="143">
        <v>9</v>
      </c>
      <c r="R86" s="224">
        <v>3</v>
      </c>
      <c r="S86" s="145">
        <v>12.5</v>
      </c>
      <c r="T86" s="208">
        <f>SUM(D86:M86)+O86+V86+S86</f>
        <v>50.3</v>
      </c>
      <c r="U86" s="236" t="s">
        <v>346</v>
      </c>
      <c r="V86" s="209">
        <v>7.9</v>
      </c>
      <c r="W86" s="208">
        <f>T86</f>
        <v>50.3</v>
      </c>
      <c r="X86" s="210"/>
      <c r="Y86" s="211" t="s">
        <v>332</v>
      </c>
      <c r="Z86" s="183" t="s">
        <v>336</v>
      </c>
      <c r="AA86" s="134" t="s">
        <v>341</v>
      </c>
      <c r="AB86" s="134" t="s">
        <v>338</v>
      </c>
      <c r="AC86" s="134" t="s">
        <v>339</v>
      </c>
    </row>
  </sheetData>
  <sheetProtection/>
  <autoFilter ref="A1:AC86"/>
  <mergeCells count="5">
    <mergeCell ref="A3:A5"/>
    <mergeCell ref="B3:B5"/>
    <mergeCell ref="C3:C5"/>
    <mergeCell ref="D3:S3"/>
    <mergeCell ref="T3:AC3"/>
  </mergeCells>
  <printOptions/>
  <pageMargins left="0.7086614173228347" right="0.7086614173228347" top="0.6692913385826772" bottom="0.15748031496062992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="85" zoomScaleNormal="85" zoomScaleSheetLayoutView="50" workbookViewId="0" topLeftCell="A1">
      <selection activeCell="AA11" sqref="AA11"/>
    </sheetView>
  </sheetViews>
  <sheetFormatPr defaultColWidth="9.140625" defaultRowHeight="12.75"/>
  <cols>
    <col min="1" max="1" width="4.421875" style="0" customWidth="1"/>
    <col min="2" max="2" width="24.8515625" style="0" customWidth="1"/>
    <col min="3" max="3" width="14.8515625" style="0" customWidth="1"/>
    <col min="4" max="17" width="4.7109375" style="0" customWidth="1"/>
    <col min="18" max="18" width="5.140625" style="0" bestFit="1" customWidth="1"/>
    <col min="19" max="19" width="5.140625" style="0" customWidth="1"/>
    <col min="20" max="20" width="4.7109375" style="0" customWidth="1"/>
    <col min="21" max="21" width="4.7109375" style="70" customWidth="1"/>
    <col min="22" max="22" width="5.421875" style="70" customWidth="1"/>
    <col min="23" max="23" width="5.140625" style="0" customWidth="1"/>
    <col min="24" max="24" width="5.7109375" style="0" customWidth="1"/>
    <col min="25" max="25" width="26.8515625" style="0" bestFit="1" customWidth="1"/>
    <col min="26" max="26" width="9.57421875" style="68" customWidth="1"/>
    <col min="27" max="27" width="12.00390625" style="68" customWidth="1"/>
    <col min="28" max="28" width="22.140625" style="68" customWidth="1"/>
    <col min="29" max="16384" width="9.140625" style="68" customWidth="1"/>
  </cols>
  <sheetData>
    <row r="1" spans="1:25" ht="26.25">
      <c r="A1" s="11" t="s">
        <v>260</v>
      </c>
      <c r="B1" s="2"/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4"/>
      <c r="T1" s="3"/>
      <c r="U1" s="95"/>
      <c r="V1" s="95"/>
      <c r="W1" s="5"/>
      <c r="X1" s="5"/>
      <c r="Y1" s="5"/>
    </row>
    <row r="2" spans="1:25" ht="12.75" customHeight="1">
      <c r="A2" s="2"/>
      <c r="B2" s="2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5"/>
      <c r="Q2" s="6"/>
      <c r="R2" s="5"/>
      <c r="S2" s="6"/>
      <c r="T2" s="5"/>
      <c r="U2" s="10"/>
      <c r="V2" s="10"/>
      <c r="W2" s="12"/>
      <c r="X2" s="12"/>
      <c r="Y2" s="12"/>
    </row>
    <row r="3" spans="1:25" ht="13.5" customHeight="1" thickBot="1">
      <c r="A3" s="303" t="s">
        <v>0</v>
      </c>
      <c r="B3" s="303" t="s">
        <v>1</v>
      </c>
      <c r="C3" s="303" t="s">
        <v>4</v>
      </c>
      <c r="D3" s="304" t="s">
        <v>5</v>
      </c>
      <c r="E3" s="304"/>
      <c r="F3" s="304"/>
      <c r="G3" s="304"/>
      <c r="H3" s="304"/>
      <c r="I3" s="304"/>
      <c r="J3" s="304"/>
      <c r="K3" s="304"/>
      <c r="L3" s="304"/>
      <c r="M3" s="304"/>
      <c r="N3" s="305"/>
      <c r="O3" s="305"/>
      <c r="P3" s="305"/>
      <c r="Q3" s="305"/>
      <c r="R3" s="305"/>
      <c r="S3" s="305"/>
      <c r="T3" s="306"/>
      <c r="U3" s="307"/>
      <c r="V3" s="307"/>
      <c r="W3" s="307"/>
      <c r="X3" s="307"/>
      <c r="Y3" s="307"/>
    </row>
    <row r="4" spans="1:25" ht="118.5">
      <c r="A4" s="303"/>
      <c r="B4" s="303"/>
      <c r="C4" s="303"/>
      <c r="D4" s="9" t="s">
        <v>125</v>
      </c>
      <c r="E4" s="9" t="s">
        <v>126</v>
      </c>
      <c r="F4" s="9" t="s">
        <v>127</v>
      </c>
      <c r="G4" s="9" t="s">
        <v>128</v>
      </c>
      <c r="H4" s="9" t="s">
        <v>129</v>
      </c>
      <c r="I4" s="9" t="s">
        <v>130</v>
      </c>
      <c r="J4" s="9" t="s">
        <v>131</v>
      </c>
      <c r="K4" s="9" t="s">
        <v>132</v>
      </c>
      <c r="L4" s="9" t="s">
        <v>133</v>
      </c>
      <c r="M4" s="52" t="s">
        <v>134</v>
      </c>
      <c r="N4" s="101" t="s">
        <v>6</v>
      </c>
      <c r="O4" s="102" t="s">
        <v>258</v>
      </c>
      <c r="P4" s="101" t="s">
        <v>7</v>
      </c>
      <c r="Q4" s="111" t="s">
        <v>9</v>
      </c>
      <c r="R4" s="101" t="s">
        <v>12</v>
      </c>
      <c r="S4" s="103" t="s">
        <v>13</v>
      </c>
      <c r="T4" s="104" t="s">
        <v>158</v>
      </c>
      <c r="U4" s="106" t="s">
        <v>160</v>
      </c>
      <c r="V4" s="106" t="s">
        <v>159</v>
      </c>
      <c r="W4" s="97" t="s">
        <v>10</v>
      </c>
      <c r="X4" s="97" t="s">
        <v>257</v>
      </c>
      <c r="Y4" s="98" t="s">
        <v>8</v>
      </c>
    </row>
    <row r="5" spans="1:25" ht="12.75" customHeight="1">
      <c r="A5" s="303"/>
      <c r="B5" s="303"/>
      <c r="C5" s="303"/>
      <c r="D5" s="135">
        <v>2.5</v>
      </c>
      <c r="E5" s="135">
        <v>2.5</v>
      </c>
      <c r="F5" s="135">
        <v>2.5</v>
      </c>
      <c r="G5" s="135">
        <v>2.5</v>
      </c>
      <c r="H5" s="135">
        <v>2.5</v>
      </c>
      <c r="I5" s="135">
        <v>2.5</v>
      </c>
      <c r="J5" s="135">
        <v>2.5</v>
      </c>
      <c r="K5" s="135">
        <v>2.5</v>
      </c>
      <c r="L5" s="135">
        <v>2.5</v>
      </c>
      <c r="M5" s="136">
        <v>2.5</v>
      </c>
      <c r="N5" s="137">
        <v>25</v>
      </c>
      <c r="O5" s="138">
        <v>25</v>
      </c>
      <c r="P5" s="137">
        <v>25</v>
      </c>
      <c r="Q5" s="139">
        <v>25</v>
      </c>
      <c r="R5" s="137">
        <v>25</v>
      </c>
      <c r="S5" s="140">
        <v>25</v>
      </c>
      <c r="T5" s="105">
        <v>100</v>
      </c>
      <c r="U5" s="141"/>
      <c r="V5" s="141"/>
      <c r="W5" s="99">
        <v>100</v>
      </c>
      <c r="X5" s="99"/>
      <c r="Y5" s="100"/>
    </row>
    <row r="6" spans="1:25" ht="15" customHeight="1">
      <c r="A6" s="182">
        <v>1</v>
      </c>
      <c r="B6" s="133" t="s">
        <v>211</v>
      </c>
      <c r="C6" s="133" t="s">
        <v>210</v>
      </c>
      <c r="D6" s="142"/>
      <c r="E6" s="142"/>
      <c r="F6" s="142">
        <v>2.5</v>
      </c>
      <c r="G6" s="142">
        <v>2.5</v>
      </c>
      <c r="H6" s="142">
        <v>2.5</v>
      </c>
      <c r="I6" s="142">
        <v>2.1</v>
      </c>
      <c r="J6" s="142">
        <v>2.5</v>
      </c>
      <c r="K6" s="142">
        <v>1.5</v>
      </c>
      <c r="L6" s="142">
        <v>2.5</v>
      </c>
      <c r="M6" s="143">
        <v>2.5</v>
      </c>
      <c r="N6" s="144">
        <v>19.53</v>
      </c>
      <c r="O6" s="145"/>
      <c r="P6" s="144">
        <v>11.8</v>
      </c>
      <c r="Q6" s="143"/>
      <c r="R6" s="144">
        <v>18.5</v>
      </c>
      <c r="S6" s="145"/>
      <c r="T6" s="263">
        <f>SUM(D6:M6)+N6+P6+R6</f>
        <v>68.43</v>
      </c>
      <c r="U6" s="142"/>
      <c r="V6" s="142"/>
      <c r="W6" s="263">
        <f aca="true" t="shared" si="0" ref="W6:W34">T6</f>
        <v>68.43</v>
      </c>
      <c r="X6" s="20"/>
      <c r="Y6" s="321" t="s">
        <v>333</v>
      </c>
    </row>
    <row r="7" spans="1:25" ht="15" customHeight="1">
      <c r="A7" s="182">
        <f>A6+1</f>
        <v>2</v>
      </c>
      <c r="B7" s="213" t="s">
        <v>78</v>
      </c>
      <c r="C7" s="213" t="s">
        <v>77</v>
      </c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216"/>
      <c r="O7" s="217"/>
      <c r="P7" s="216"/>
      <c r="Q7" s="215"/>
      <c r="R7" s="216"/>
      <c r="S7" s="217"/>
      <c r="T7" s="218">
        <f aca="true" t="shared" si="1" ref="T7:T34">SUM(D7:M7)+N7+P7+R7</f>
        <v>0</v>
      </c>
      <c r="U7" s="214"/>
      <c r="V7" s="214"/>
      <c r="W7" s="218">
        <f t="shared" si="0"/>
        <v>0</v>
      </c>
      <c r="X7" s="220"/>
      <c r="Y7" s="221" t="s">
        <v>526</v>
      </c>
    </row>
    <row r="8" spans="1:25" ht="15" customHeight="1">
      <c r="A8" s="182">
        <f aca="true" t="shared" si="2" ref="A8:A34">A7+1</f>
        <v>3</v>
      </c>
      <c r="B8" s="133" t="s">
        <v>170</v>
      </c>
      <c r="C8" s="133" t="s">
        <v>169</v>
      </c>
      <c r="D8" s="142">
        <v>1.5</v>
      </c>
      <c r="E8" s="142">
        <v>2</v>
      </c>
      <c r="F8" s="142">
        <v>0</v>
      </c>
      <c r="G8" s="142">
        <v>2.5</v>
      </c>
      <c r="H8" s="142">
        <v>2.5</v>
      </c>
      <c r="I8" s="142">
        <v>2</v>
      </c>
      <c r="J8" s="142">
        <v>1.5</v>
      </c>
      <c r="K8" s="142">
        <v>2</v>
      </c>
      <c r="L8" s="142">
        <v>2.5</v>
      </c>
      <c r="M8" s="143">
        <v>2.5</v>
      </c>
      <c r="N8" s="264">
        <v>7.8</v>
      </c>
      <c r="O8" s="145"/>
      <c r="P8" s="144">
        <v>16</v>
      </c>
      <c r="Q8" s="143"/>
      <c r="R8" s="264">
        <v>6.5</v>
      </c>
      <c r="S8" s="145"/>
      <c r="T8" s="263">
        <f>SUM(D8:M8)+N8+P8+R8</f>
        <v>49.3</v>
      </c>
      <c r="U8" s="142"/>
      <c r="V8" s="142"/>
      <c r="W8" s="263">
        <f t="shared" si="0"/>
        <v>49.3</v>
      </c>
      <c r="X8" s="20"/>
      <c r="Y8" s="322" t="s">
        <v>527</v>
      </c>
    </row>
    <row r="9" spans="1:25" ht="15" customHeight="1">
      <c r="A9" s="182">
        <f t="shared" si="2"/>
        <v>4</v>
      </c>
      <c r="B9" s="133" t="s">
        <v>172</v>
      </c>
      <c r="C9" s="133" t="s">
        <v>171</v>
      </c>
      <c r="D9" s="142">
        <v>2.5</v>
      </c>
      <c r="E9" s="142">
        <v>2.5</v>
      </c>
      <c r="F9" s="142">
        <v>2.5</v>
      </c>
      <c r="G9" s="142">
        <v>2.5</v>
      </c>
      <c r="H9" s="142">
        <v>2.5</v>
      </c>
      <c r="I9" s="142">
        <v>2.2</v>
      </c>
      <c r="J9" s="142">
        <v>2.5</v>
      </c>
      <c r="K9" s="296">
        <v>2.5</v>
      </c>
      <c r="L9" s="142">
        <v>2.5</v>
      </c>
      <c r="M9" s="143">
        <v>2.5</v>
      </c>
      <c r="N9" s="144">
        <v>17.2</v>
      </c>
      <c r="O9" s="145"/>
      <c r="P9" s="144">
        <v>18</v>
      </c>
      <c r="Q9" s="143"/>
      <c r="R9" s="144">
        <v>17.5</v>
      </c>
      <c r="S9" s="145"/>
      <c r="T9" s="263">
        <f t="shared" si="1"/>
        <v>77.4</v>
      </c>
      <c r="U9" s="142"/>
      <c r="V9" s="142"/>
      <c r="W9" s="263">
        <f t="shared" si="0"/>
        <v>77.4</v>
      </c>
      <c r="X9" s="20">
        <v>4</v>
      </c>
      <c r="Y9" s="321" t="s">
        <v>333</v>
      </c>
    </row>
    <row r="10" spans="1:25" ht="15" customHeight="1">
      <c r="A10" s="182">
        <f t="shared" si="2"/>
        <v>5</v>
      </c>
      <c r="B10" s="133" t="s">
        <v>174</v>
      </c>
      <c r="C10" s="133" t="s">
        <v>173</v>
      </c>
      <c r="D10" s="142">
        <v>2.5</v>
      </c>
      <c r="E10" s="142">
        <v>0</v>
      </c>
      <c r="F10" s="142">
        <v>0</v>
      </c>
      <c r="G10" s="142">
        <v>2.5</v>
      </c>
      <c r="H10" s="142">
        <v>2.5</v>
      </c>
      <c r="I10" s="142">
        <v>2.2</v>
      </c>
      <c r="J10" s="142">
        <v>2</v>
      </c>
      <c r="K10" s="142">
        <v>2</v>
      </c>
      <c r="L10" s="142">
        <v>2.5</v>
      </c>
      <c r="M10" s="143">
        <v>2.5</v>
      </c>
      <c r="N10" s="144">
        <v>10.9</v>
      </c>
      <c r="O10" s="145"/>
      <c r="P10" s="144">
        <v>16</v>
      </c>
      <c r="Q10" s="143"/>
      <c r="R10" s="264">
        <v>4</v>
      </c>
      <c r="S10" s="145"/>
      <c r="T10" s="263">
        <f t="shared" si="1"/>
        <v>49.6</v>
      </c>
      <c r="U10" s="142"/>
      <c r="V10" s="142"/>
      <c r="W10" s="263">
        <f t="shared" si="0"/>
        <v>49.6</v>
      </c>
      <c r="X10" s="20"/>
      <c r="Y10" s="322" t="s">
        <v>528</v>
      </c>
    </row>
    <row r="11" spans="1:25" ht="15" customHeight="1">
      <c r="A11" s="182">
        <f t="shared" si="2"/>
        <v>6</v>
      </c>
      <c r="B11" s="133" t="s">
        <v>177</v>
      </c>
      <c r="C11" s="133" t="s">
        <v>176</v>
      </c>
      <c r="D11" s="142">
        <v>1.5</v>
      </c>
      <c r="E11" s="142">
        <v>2</v>
      </c>
      <c r="F11" s="142">
        <v>2.5</v>
      </c>
      <c r="G11" s="142">
        <v>2.5</v>
      </c>
      <c r="H11" s="142">
        <v>2.5</v>
      </c>
      <c r="I11" s="142"/>
      <c r="J11" s="142">
        <v>2</v>
      </c>
      <c r="K11" s="142">
        <v>1.5</v>
      </c>
      <c r="L11" s="142"/>
      <c r="M11" s="143">
        <v>2.5</v>
      </c>
      <c r="N11" s="144">
        <v>14.1</v>
      </c>
      <c r="O11" s="145"/>
      <c r="P11" s="144">
        <v>13.6</v>
      </c>
      <c r="Q11" s="143"/>
      <c r="R11" s="264">
        <v>1</v>
      </c>
      <c r="S11" s="145"/>
      <c r="T11" s="263">
        <f t="shared" si="1"/>
        <v>45.7</v>
      </c>
      <c r="U11" s="142"/>
      <c r="V11" s="142"/>
      <c r="W11" s="263">
        <f t="shared" si="0"/>
        <v>45.7</v>
      </c>
      <c r="X11" s="20"/>
      <c r="Y11" s="322" t="s">
        <v>528</v>
      </c>
    </row>
    <row r="12" spans="1:25" ht="15" customHeight="1">
      <c r="A12" s="182">
        <f t="shared" si="2"/>
        <v>7</v>
      </c>
      <c r="B12" s="133" t="s">
        <v>84</v>
      </c>
      <c r="C12" s="133" t="s">
        <v>83</v>
      </c>
      <c r="D12" s="142">
        <v>2.5</v>
      </c>
      <c r="E12" s="142">
        <v>2.5</v>
      </c>
      <c r="F12" s="142">
        <v>0</v>
      </c>
      <c r="G12" s="142">
        <v>1.5</v>
      </c>
      <c r="H12" s="142">
        <v>2.5</v>
      </c>
      <c r="I12" s="142">
        <v>2.2</v>
      </c>
      <c r="J12" s="142">
        <v>2.5</v>
      </c>
      <c r="K12" s="142">
        <v>1.5</v>
      </c>
      <c r="L12" s="142">
        <v>2.2</v>
      </c>
      <c r="M12" s="143">
        <v>2.5</v>
      </c>
      <c r="N12" s="279">
        <v>7.8</v>
      </c>
      <c r="O12" s="145"/>
      <c r="P12" s="144">
        <v>14.6</v>
      </c>
      <c r="Q12" s="143"/>
      <c r="R12" s="264">
        <v>3</v>
      </c>
      <c r="S12" s="145"/>
      <c r="T12" s="263">
        <f t="shared" si="1"/>
        <v>45.3</v>
      </c>
      <c r="U12" s="142"/>
      <c r="V12" s="142"/>
      <c r="W12" s="263">
        <f t="shared" si="0"/>
        <v>45.3</v>
      </c>
      <c r="X12" s="20"/>
      <c r="Y12" s="322" t="s">
        <v>527</v>
      </c>
    </row>
    <row r="13" spans="1:25" ht="15" customHeight="1">
      <c r="A13" s="182">
        <f t="shared" si="2"/>
        <v>8</v>
      </c>
      <c r="B13" s="133" t="s">
        <v>248</v>
      </c>
      <c r="C13" s="133" t="s">
        <v>247</v>
      </c>
      <c r="D13" s="142">
        <v>0</v>
      </c>
      <c r="E13" s="142">
        <v>2</v>
      </c>
      <c r="F13" s="142">
        <v>0</v>
      </c>
      <c r="G13" s="142">
        <v>0.5</v>
      </c>
      <c r="H13" s="142">
        <v>0.5</v>
      </c>
      <c r="I13" s="142">
        <v>1.8</v>
      </c>
      <c r="J13" s="142"/>
      <c r="K13" s="142">
        <v>2</v>
      </c>
      <c r="L13" s="142">
        <v>2.5</v>
      </c>
      <c r="M13" s="143">
        <v>2.5</v>
      </c>
      <c r="N13" s="144">
        <v>12.5</v>
      </c>
      <c r="O13" s="145"/>
      <c r="P13" s="264">
        <v>9</v>
      </c>
      <c r="Q13" s="143"/>
      <c r="R13" s="144">
        <v>14</v>
      </c>
      <c r="S13" s="145"/>
      <c r="T13" s="263">
        <f t="shared" si="1"/>
        <v>47.3</v>
      </c>
      <c r="U13" s="142"/>
      <c r="V13" s="142"/>
      <c r="W13" s="263">
        <f t="shared" si="0"/>
        <v>47.3</v>
      </c>
      <c r="X13" s="20"/>
      <c r="Y13" s="322" t="s">
        <v>529</v>
      </c>
    </row>
    <row r="14" spans="1:25" ht="15" customHeight="1">
      <c r="A14" s="182">
        <f t="shared" si="2"/>
        <v>9</v>
      </c>
      <c r="B14" s="133" t="s">
        <v>86</v>
      </c>
      <c r="C14" s="133" t="s">
        <v>85</v>
      </c>
      <c r="D14" s="142">
        <v>2.5</v>
      </c>
      <c r="E14" s="142">
        <v>0.5</v>
      </c>
      <c r="F14" s="142">
        <v>2.5</v>
      </c>
      <c r="G14" s="142">
        <v>2.5</v>
      </c>
      <c r="H14" s="142">
        <v>1</v>
      </c>
      <c r="I14" s="142">
        <v>2.4</v>
      </c>
      <c r="J14" s="142">
        <v>1</v>
      </c>
      <c r="K14" s="142">
        <v>0.5</v>
      </c>
      <c r="L14" s="142">
        <v>2.2</v>
      </c>
      <c r="M14" s="143">
        <v>2</v>
      </c>
      <c r="N14" s="144">
        <v>20.3</v>
      </c>
      <c r="O14" s="145"/>
      <c r="P14" s="144">
        <v>13.9</v>
      </c>
      <c r="Q14" s="143"/>
      <c r="R14" s="264">
        <v>1</v>
      </c>
      <c r="S14" s="145"/>
      <c r="T14" s="263">
        <f t="shared" si="1"/>
        <v>52.300000000000004</v>
      </c>
      <c r="U14" s="142"/>
      <c r="V14" s="142"/>
      <c r="W14" s="263">
        <f t="shared" si="0"/>
        <v>52.300000000000004</v>
      </c>
      <c r="X14" s="20"/>
      <c r="Y14" s="322" t="s">
        <v>528</v>
      </c>
    </row>
    <row r="15" spans="1:25" ht="15" customHeight="1">
      <c r="A15" s="182">
        <f t="shared" si="2"/>
        <v>10</v>
      </c>
      <c r="B15" s="213" t="s">
        <v>88</v>
      </c>
      <c r="C15" s="213" t="s">
        <v>87</v>
      </c>
      <c r="D15" s="214"/>
      <c r="E15" s="214"/>
      <c r="F15" s="214"/>
      <c r="G15" s="214"/>
      <c r="H15" s="214"/>
      <c r="I15" s="214"/>
      <c r="J15" s="214"/>
      <c r="K15" s="214"/>
      <c r="L15" s="214"/>
      <c r="M15" s="215"/>
      <c r="N15" s="216"/>
      <c r="O15" s="217"/>
      <c r="P15" s="216"/>
      <c r="Q15" s="215"/>
      <c r="R15" s="216"/>
      <c r="S15" s="217"/>
      <c r="T15" s="218">
        <f t="shared" si="1"/>
        <v>0</v>
      </c>
      <c r="U15" s="214"/>
      <c r="V15" s="214"/>
      <c r="W15" s="218">
        <f t="shared" si="0"/>
        <v>0</v>
      </c>
      <c r="X15" s="220"/>
      <c r="Y15" s="221" t="s">
        <v>526</v>
      </c>
    </row>
    <row r="16" spans="1:25" ht="15" customHeight="1">
      <c r="A16" s="182">
        <f t="shared" si="2"/>
        <v>11</v>
      </c>
      <c r="B16" s="133" t="s">
        <v>183</v>
      </c>
      <c r="C16" s="133" t="s">
        <v>182</v>
      </c>
      <c r="D16" s="142">
        <v>2.5</v>
      </c>
      <c r="E16" s="142">
        <v>2</v>
      </c>
      <c r="F16" s="296">
        <v>2.5</v>
      </c>
      <c r="G16" s="142">
        <v>2.5</v>
      </c>
      <c r="H16" s="142">
        <v>2.5</v>
      </c>
      <c r="I16" s="142">
        <v>2.5</v>
      </c>
      <c r="J16" s="142">
        <v>2.5</v>
      </c>
      <c r="K16" s="142">
        <v>2</v>
      </c>
      <c r="L16" s="142">
        <v>2.2</v>
      </c>
      <c r="M16" s="143">
        <v>2.5</v>
      </c>
      <c r="N16" s="144">
        <v>15.6</v>
      </c>
      <c r="O16" s="145"/>
      <c r="P16" s="144">
        <v>16.7</v>
      </c>
      <c r="Q16" s="143"/>
      <c r="R16" s="144">
        <v>10</v>
      </c>
      <c r="S16" s="145"/>
      <c r="T16" s="263">
        <f t="shared" si="1"/>
        <v>66</v>
      </c>
      <c r="U16" s="142"/>
      <c r="V16" s="142"/>
      <c r="W16" s="263">
        <f t="shared" si="0"/>
        <v>66</v>
      </c>
      <c r="X16" s="20"/>
      <c r="Y16" s="321" t="s">
        <v>333</v>
      </c>
    </row>
    <row r="17" spans="1:25" ht="15" customHeight="1">
      <c r="A17" s="182">
        <f t="shared" si="2"/>
        <v>12</v>
      </c>
      <c r="B17" s="133" t="s">
        <v>246</v>
      </c>
      <c r="C17" s="133" t="s">
        <v>245</v>
      </c>
      <c r="D17" s="142">
        <v>1</v>
      </c>
      <c r="E17" s="142">
        <v>0.5</v>
      </c>
      <c r="F17" s="142">
        <v>2.5</v>
      </c>
      <c r="G17" s="142">
        <v>1.5</v>
      </c>
      <c r="H17" s="142">
        <v>2.5</v>
      </c>
      <c r="I17" s="142">
        <v>1.6</v>
      </c>
      <c r="J17" s="142">
        <v>0.5</v>
      </c>
      <c r="K17" s="142">
        <v>2</v>
      </c>
      <c r="L17" s="142">
        <v>2.2</v>
      </c>
      <c r="M17" s="143">
        <v>2.5</v>
      </c>
      <c r="N17" s="144">
        <v>14.8</v>
      </c>
      <c r="O17" s="145"/>
      <c r="P17" s="264">
        <v>9.7</v>
      </c>
      <c r="Q17" s="143"/>
      <c r="R17" s="264">
        <v>3</v>
      </c>
      <c r="S17" s="145"/>
      <c r="T17" s="263">
        <f t="shared" si="1"/>
        <v>44.3</v>
      </c>
      <c r="U17" s="142"/>
      <c r="V17" s="142"/>
      <c r="W17" s="263">
        <f t="shared" si="0"/>
        <v>44.3</v>
      </c>
      <c r="X17" s="20"/>
      <c r="Y17" s="322" t="s">
        <v>530</v>
      </c>
    </row>
    <row r="18" spans="1:25" ht="15" customHeight="1">
      <c r="A18" s="182">
        <f t="shared" si="2"/>
        <v>13</v>
      </c>
      <c r="B18" s="133" t="s">
        <v>216</v>
      </c>
      <c r="C18" s="133" t="s">
        <v>215</v>
      </c>
      <c r="D18" s="142">
        <v>2.5</v>
      </c>
      <c r="E18" s="142">
        <v>0.5</v>
      </c>
      <c r="F18" s="142">
        <v>2.5</v>
      </c>
      <c r="G18" s="142">
        <v>1.5</v>
      </c>
      <c r="H18" s="142">
        <v>2</v>
      </c>
      <c r="I18" s="142">
        <v>2</v>
      </c>
      <c r="J18" s="142">
        <v>1</v>
      </c>
      <c r="K18" s="142">
        <v>1.5</v>
      </c>
      <c r="L18" s="142">
        <v>2.2</v>
      </c>
      <c r="M18" s="143">
        <v>2.5</v>
      </c>
      <c r="N18" s="144">
        <v>12.5</v>
      </c>
      <c r="O18" s="145"/>
      <c r="P18" s="144">
        <v>13.6</v>
      </c>
      <c r="Q18" s="143"/>
      <c r="R18" s="264">
        <v>4</v>
      </c>
      <c r="S18" s="145"/>
      <c r="T18" s="263">
        <f t="shared" si="1"/>
        <v>48.3</v>
      </c>
      <c r="U18" s="142"/>
      <c r="V18" s="142"/>
      <c r="W18" s="263">
        <f t="shared" si="0"/>
        <v>48.3</v>
      </c>
      <c r="X18" s="20"/>
      <c r="Y18" s="322" t="s">
        <v>528</v>
      </c>
    </row>
    <row r="19" spans="1:25" ht="15" customHeight="1">
      <c r="A19" s="182">
        <f t="shared" si="2"/>
        <v>14</v>
      </c>
      <c r="B19" s="133" t="s">
        <v>220</v>
      </c>
      <c r="C19" s="133" t="s">
        <v>219</v>
      </c>
      <c r="D19" s="142">
        <v>2.5</v>
      </c>
      <c r="E19" s="142"/>
      <c r="F19" s="142">
        <v>2.5</v>
      </c>
      <c r="G19" s="142">
        <v>1.5</v>
      </c>
      <c r="H19" s="142">
        <v>2.5</v>
      </c>
      <c r="I19" s="142">
        <v>2.4</v>
      </c>
      <c r="J19" s="142">
        <v>2.5</v>
      </c>
      <c r="K19" s="142">
        <v>2</v>
      </c>
      <c r="L19" s="142">
        <v>2.5</v>
      </c>
      <c r="M19" s="143">
        <v>2.5</v>
      </c>
      <c r="N19" s="144">
        <v>18.8</v>
      </c>
      <c r="O19" s="145"/>
      <c r="P19" s="144">
        <v>12.2</v>
      </c>
      <c r="Q19" s="143"/>
      <c r="R19" s="144">
        <v>17</v>
      </c>
      <c r="S19" s="145"/>
      <c r="T19" s="263">
        <f t="shared" si="1"/>
        <v>68.9</v>
      </c>
      <c r="U19" s="142"/>
      <c r="V19" s="142"/>
      <c r="W19" s="263">
        <f t="shared" si="0"/>
        <v>68.9</v>
      </c>
      <c r="X19" s="20"/>
      <c r="Y19" s="321" t="s">
        <v>333</v>
      </c>
    </row>
    <row r="20" spans="1:25" ht="15" customHeight="1">
      <c r="A20" s="182">
        <f t="shared" si="2"/>
        <v>15</v>
      </c>
      <c r="B20" s="133" t="s">
        <v>185</v>
      </c>
      <c r="C20" s="133" t="s">
        <v>184</v>
      </c>
      <c r="D20" s="142">
        <v>0</v>
      </c>
      <c r="E20" s="142">
        <v>1</v>
      </c>
      <c r="F20" s="142">
        <v>1</v>
      </c>
      <c r="G20" s="142"/>
      <c r="H20" s="142">
        <v>0</v>
      </c>
      <c r="I20" s="142">
        <v>1.2</v>
      </c>
      <c r="J20" s="142">
        <v>1.5</v>
      </c>
      <c r="K20" s="265"/>
      <c r="L20" s="142">
        <v>2.2</v>
      </c>
      <c r="M20" s="143">
        <v>2.5</v>
      </c>
      <c r="N20" s="264">
        <v>7.8</v>
      </c>
      <c r="O20" s="145"/>
      <c r="P20" s="144">
        <v>11.1</v>
      </c>
      <c r="Q20" s="143"/>
      <c r="R20" s="264">
        <v>3</v>
      </c>
      <c r="S20" s="145"/>
      <c r="T20" s="263">
        <f t="shared" si="1"/>
        <v>31.299999999999997</v>
      </c>
      <c r="U20" s="142"/>
      <c r="V20" s="142"/>
      <c r="W20" s="263">
        <f t="shared" si="0"/>
        <v>31.299999999999997</v>
      </c>
      <c r="X20" s="20"/>
      <c r="Y20" s="322" t="s">
        <v>527</v>
      </c>
    </row>
    <row r="21" spans="1:25" ht="15" customHeight="1">
      <c r="A21" s="182">
        <f t="shared" si="2"/>
        <v>16</v>
      </c>
      <c r="B21" s="133" t="s">
        <v>139</v>
      </c>
      <c r="C21" s="133" t="s">
        <v>138</v>
      </c>
      <c r="D21" s="142">
        <v>2.5</v>
      </c>
      <c r="E21" s="142">
        <v>0.5</v>
      </c>
      <c r="F21" s="142">
        <v>2.5</v>
      </c>
      <c r="G21" s="142">
        <v>2.5</v>
      </c>
      <c r="H21" s="142">
        <v>2.5</v>
      </c>
      <c r="I21" s="142"/>
      <c r="J21" s="142">
        <v>2</v>
      </c>
      <c r="K21" s="142">
        <v>1.3</v>
      </c>
      <c r="L21" s="142">
        <v>2.5</v>
      </c>
      <c r="M21" s="143">
        <v>2.2</v>
      </c>
      <c r="N21" s="144">
        <v>10.9</v>
      </c>
      <c r="O21" s="145"/>
      <c r="P21" s="144">
        <v>17.7</v>
      </c>
      <c r="Q21" s="143"/>
      <c r="R21" s="144">
        <v>11</v>
      </c>
      <c r="S21" s="145"/>
      <c r="T21" s="263">
        <f t="shared" si="1"/>
        <v>58.099999999999994</v>
      </c>
      <c r="U21" s="142"/>
      <c r="V21" s="142"/>
      <c r="W21" s="263">
        <f t="shared" si="0"/>
        <v>58.099999999999994</v>
      </c>
      <c r="X21" s="20"/>
      <c r="Y21" s="321" t="s">
        <v>333</v>
      </c>
    </row>
    <row r="22" spans="1:25" ht="15" customHeight="1">
      <c r="A22" s="182">
        <f t="shared" si="2"/>
        <v>17</v>
      </c>
      <c r="B22" s="213" t="s">
        <v>305</v>
      </c>
      <c r="C22" s="213" t="s">
        <v>304</v>
      </c>
      <c r="D22" s="214">
        <v>0.5</v>
      </c>
      <c r="E22" s="214">
        <v>0</v>
      </c>
      <c r="F22" s="214">
        <v>0</v>
      </c>
      <c r="G22" s="214">
        <v>1.5</v>
      </c>
      <c r="H22" s="214">
        <v>2</v>
      </c>
      <c r="I22" s="214"/>
      <c r="J22" s="214">
        <v>1.5</v>
      </c>
      <c r="K22" s="214"/>
      <c r="L22" s="214"/>
      <c r="M22" s="215"/>
      <c r="N22" s="216">
        <v>2</v>
      </c>
      <c r="O22" s="217"/>
      <c r="P22" s="216">
        <v>0</v>
      </c>
      <c r="Q22" s="215"/>
      <c r="R22" s="216"/>
      <c r="S22" s="217"/>
      <c r="T22" s="218">
        <f t="shared" si="1"/>
        <v>7.5</v>
      </c>
      <c r="U22" s="214"/>
      <c r="V22" s="214"/>
      <c r="W22" s="218">
        <f t="shared" si="0"/>
        <v>7.5</v>
      </c>
      <c r="X22" s="220"/>
      <c r="Y22" s="221" t="s">
        <v>526</v>
      </c>
    </row>
    <row r="23" spans="1:25" ht="15" customHeight="1">
      <c r="A23" s="182">
        <f t="shared" si="2"/>
        <v>18</v>
      </c>
      <c r="B23" s="133" t="s">
        <v>35</v>
      </c>
      <c r="C23" s="133" t="s">
        <v>93</v>
      </c>
      <c r="D23" s="142">
        <v>2.5</v>
      </c>
      <c r="E23" s="142">
        <v>2</v>
      </c>
      <c r="F23" s="142">
        <v>2.5</v>
      </c>
      <c r="G23" s="142">
        <v>2.5</v>
      </c>
      <c r="H23" s="142">
        <v>0.5</v>
      </c>
      <c r="I23" s="142">
        <v>2.1</v>
      </c>
      <c r="J23" s="142">
        <v>2.5</v>
      </c>
      <c r="K23" s="142">
        <v>1</v>
      </c>
      <c r="L23" s="142">
        <v>2.2</v>
      </c>
      <c r="M23" s="143">
        <v>2</v>
      </c>
      <c r="N23" s="144">
        <v>12.5</v>
      </c>
      <c r="O23" s="145"/>
      <c r="P23" s="144">
        <v>13.9</v>
      </c>
      <c r="Q23" s="143"/>
      <c r="R23" s="264">
        <v>2</v>
      </c>
      <c r="S23" s="145"/>
      <c r="T23" s="263">
        <f t="shared" si="1"/>
        <v>48.199999999999996</v>
      </c>
      <c r="U23" s="142"/>
      <c r="V23" s="142"/>
      <c r="W23" s="263">
        <f t="shared" si="0"/>
        <v>48.199999999999996</v>
      </c>
      <c r="X23" s="20"/>
      <c r="Y23" s="322" t="s">
        <v>528</v>
      </c>
    </row>
    <row r="24" spans="1:25" ht="15" customHeight="1">
      <c r="A24" s="182">
        <f t="shared" si="2"/>
        <v>19</v>
      </c>
      <c r="B24" s="133" t="s">
        <v>224</v>
      </c>
      <c r="C24" s="133" t="s">
        <v>223</v>
      </c>
      <c r="D24" s="142">
        <v>1.5</v>
      </c>
      <c r="E24" s="142"/>
      <c r="F24" s="296">
        <v>2.5</v>
      </c>
      <c r="G24" s="142">
        <v>0.5</v>
      </c>
      <c r="H24" s="142">
        <v>2.5</v>
      </c>
      <c r="I24" s="142"/>
      <c r="J24" s="142">
        <v>2.5</v>
      </c>
      <c r="K24" s="142">
        <v>2</v>
      </c>
      <c r="L24" s="142">
        <v>2.2</v>
      </c>
      <c r="M24" s="143">
        <v>2</v>
      </c>
      <c r="N24" s="144">
        <v>18.8</v>
      </c>
      <c r="O24" s="145"/>
      <c r="P24" s="144">
        <v>20.9</v>
      </c>
      <c r="Q24" s="143"/>
      <c r="R24" s="144">
        <v>14</v>
      </c>
      <c r="S24" s="145"/>
      <c r="T24" s="263">
        <f t="shared" si="1"/>
        <v>69.4</v>
      </c>
      <c r="U24" s="142"/>
      <c r="V24" s="142"/>
      <c r="W24" s="263">
        <f t="shared" si="0"/>
        <v>69.4</v>
      </c>
      <c r="X24" s="20"/>
      <c r="Y24" s="321" t="s">
        <v>333</v>
      </c>
    </row>
    <row r="25" spans="1:25" ht="15" customHeight="1">
      <c r="A25" s="182">
        <f t="shared" si="2"/>
        <v>20</v>
      </c>
      <c r="B25" s="133" t="s">
        <v>187</v>
      </c>
      <c r="C25" s="133" t="s">
        <v>186</v>
      </c>
      <c r="D25" s="142">
        <v>2.5</v>
      </c>
      <c r="E25" s="296">
        <v>2.5</v>
      </c>
      <c r="F25" s="142">
        <v>2.5</v>
      </c>
      <c r="G25" s="142">
        <v>2.5</v>
      </c>
      <c r="H25" s="142">
        <v>2.5</v>
      </c>
      <c r="I25" s="142">
        <v>2.5</v>
      </c>
      <c r="J25" s="142">
        <v>2</v>
      </c>
      <c r="K25" s="142">
        <v>2.5</v>
      </c>
      <c r="L25" s="142">
        <v>2.5</v>
      </c>
      <c r="M25" s="143">
        <v>2.5</v>
      </c>
      <c r="N25" s="144">
        <v>17.2</v>
      </c>
      <c r="O25" s="145"/>
      <c r="P25" s="144">
        <v>15.6</v>
      </c>
      <c r="Q25" s="143"/>
      <c r="R25" s="144">
        <v>11</v>
      </c>
      <c r="S25" s="145"/>
      <c r="T25" s="263">
        <f t="shared" si="1"/>
        <v>68.30000000000001</v>
      </c>
      <c r="U25" s="142"/>
      <c r="V25" s="142"/>
      <c r="W25" s="263">
        <f t="shared" si="0"/>
        <v>68.30000000000001</v>
      </c>
      <c r="X25" s="20"/>
      <c r="Y25" s="321" t="s">
        <v>333</v>
      </c>
    </row>
    <row r="26" spans="1:25" ht="15" customHeight="1">
      <c r="A26" s="182">
        <f t="shared" si="2"/>
        <v>21</v>
      </c>
      <c r="B26" s="133" t="s">
        <v>226</v>
      </c>
      <c r="C26" s="133" t="s">
        <v>225</v>
      </c>
      <c r="D26" s="142"/>
      <c r="E26" s="142">
        <v>0.3</v>
      </c>
      <c r="F26" s="142">
        <v>1</v>
      </c>
      <c r="G26" s="142">
        <v>0.5</v>
      </c>
      <c r="H26" s="142">
        <v>2.5</v>
      </c>
      <c r="I26" s="142">
        <v>2.1</v>
      </c>
      <c r="J26" s="142">
        <v>1</v>
      </c>
      <c r="K26" s="142">
        <v>1.5</v>
      </c>
      <c r="L26" s="142">
        <v>2.2</v>
      </c>
      <c r="M26" s="143">
        <v>2.5</v>
      </c>
      <c r="N26" s="264">
        <v>10.2</v>
      </c>
      <c r="O26" s="145"/>
      <c r="P26" s="144">
        <v>12.9</v>
      </c>
      <c r="Q26" s="143"/>
      <c r="R26" s="144">
        <v>10</v>
      </c>
      <c r="S26" s="145"/>
      <c r="T26" s="263">
        <f t="shared" si="1"/>
        <v>46.7</v>
      </c>
      <c r="U26" s="142"/>
      <c r="V26" s="142"/>
      <c r="W26" s="263">
        <f t="shared" si="0"/>
        <v>46.7</v>
      </c>
      <c r="X26" s="20"/>
      <c r="Y26" s="322" t="s">
        <v>531</v>
      </c>
    </row>
    <row r="27" spans="1:25" ht="15" customHeight="1">
      <c r="A27" s="182">
        <f t="shared" si="2"/>
        <v>22</v>
      </c>
      <c r="B27" s="133" t="s">
        <v>96</v>
      </c>
      <c r="C27" s="133" t="s">
        <v>95</v>
      </c>
      <c r="D27" s="142">
        <v>2.5</v>
      </c>
      <c r="E27" s="142">
        <v>2</v>
      </c>
      <c r="F27" s="142">
        <v>2.5</v>
      </c>
      <c r="G27" s="142">
        <v>2.5</v>
      </c>
      <c r="H27" s="142">
        <v>2</v>
      </c>
      <c r="I27" s="265">
        <v>2.2</v>
      </c>
      <c r="J27" s="142">
        <v>1.8</v>
      </c>
      <c r="K27" s="142">
        <v>2.5</v>
      </c>
      <c r="L27" s="142"/>
      <c r="M27" s="143">
        <v>2</v>
      </c>
      <c r="N27" s="264">
        <v>9.4</v>
      </c>
      <c r="O27" s="145"/>
      <c r="P27" s="144">
        <v>18.4</v>
      </c>
      <c r="Q27" s="143"/>
      <c r="R27" s="264">
        <v>5</v>
      </c>
      <c r="S27" s="145"/>
      <c r="T27" s="263">
        <f t="shared" si="1"/>
        <v>52.8</v>
      </c>
      <c r="U27" s="142"/>
      <c r="V27" s="142"/>
      <c r="W27" s="263">
        <f t="shared" si="0"/>
        <v>52.8</v>
      </c>
      <c r="X27" s="20"/>
      <c r="Y27" s="322" t="s">
        <v>527</v>
      </c>
    </row>
    <row r="28" spans="1:25" ht="15" customHeight="1">
      <c r="A28" s="182">
        <f t="shared" si="2"/>
        <v>23</v>
      </c>
      <c r="B28" s="133" t="s">
        <v>189</v>
      </c>
      <c r="C28" s="133" t="s">
        <v>188</v>
      </c>
      <c r="D28" s="142">
        <v>2.5</v>
      </c>
      <c r="E28" s="142">
        <v>2.3</v>
      </c>
      <c r="F28" s="142">
        <v>2.5</v>
      </c>
      <c r="G28" s="142">
        <v>2.5</v>
      </c>
      <c r="H28" s="142">
        <v>2.5</v>
      </c>
      <c r="I28" s="142">
        <v>2.4</v>
      </c>
      <c r="J28" s="142">
        <v>2.5</v>
      </c>
      <c r="K28" s="142">
        <v>1.5</v>
      </c>
      <c r="L28" s="142">
        <v>2.2</v>
      </c>
      <c r="M28" s="143">
        <v>2.5</v>
      </c>
      <c r="N28" s="144">
        <v>17.2</v>
      </c>
      <c r="O28" s="145"/>
      <c r="P28" s="144">
        <v>18.4</v>
      </c>
      <c r="Q28" s="143"/>
      <c r="R28" s="144">
        <v>21.5</v>
      </c>
      <c r="S28" s="145"/>
      <c r="T28" s="263">
        <f t="shared" si="1"/>
        <v>80.5</v>
      </c>
      <c r="U28" s="142"/>
      <c r="V28" s="142"/>
      <c r="W28" s="263">
        <f t="shared" si="0"/>
        <v>80.5</v>
      </c>
      <c r="X28" s="20">
        <v>5</v>
      </c>
      <c r="Y28" s="321" t="s">
        <v>333</v>
      </c>
    </row>
    <row r="29" spans="1:25" ht="15" customHeight="1">
      <c r="A29" s="182">
        <f t="shared" si="2"/>
        <v>24</v>
      </c>
      <c r="B29" s="133" t="s">
        <v>141</v>
      </c>
      <c r="C29" s="133" t="s">
        <v>140</v>
      </c>
      <c r="D29" s="142">
        <v>2.5</v>
      </c>
      <c r="E29" s="142">
        <v>2</v>
      </c>
      <c r="F29" s="142">
        <v>2.5</v>
      </c>
      <c r="G29" s="142">
        <v>2.5</v>
      </c>
      <c r="H29" s="142">
        <v>1</v>
      </c>
      <c r="I29" s="142">
        <v>1.9</v>
      </c>
      <c r="J29" s="142">
        <v>1.5</v>
      </c>
      <c r="K29" s="142">
        <v>2</v>
      </c>
      <c r="L29" s="142">
        <v>2.5</v>
      </c>
      <c r="M29" s="143">
        <v>2.5</v>
      </c>
      <c r="N29" s="144">
        <v>18.8</v>
      </c>
      <c r="O29" s="145"/>
      <c r="P29" s="144">
        <v>16.7</v>
      </c>
      <c r="Q29" s="143"/>
      <c r="R29" s="144">
        <v>19</v>
      </c>
      <c r="S29" s="145"/>
      <c r="T29" s="263">
        <f t="shared" si="1"/>
        <v>75.4</v>
      </c>
      <c r="U29" s="142"/>
      <c r="V29" s="142"/>
      <c r="W29" s="263">
        <f t="shared" si="0"/>
        <v>75.4</v>
      </c>
      <c r="X29" s="20">
        <v>4</v>
      </c>
      <c r="Y29" s="321" t="s">
        <v>333</v>
      </c>
    </row>
    <row r="30" spans="1:25" ht="15" customHeight="1">
      <c r="A30" s="182">
        <f t="shared" si="2"/>
        <v>25</v>
      </c>
      <c r="B30" s="133" t="s">
        <v>252</v>
      </c>
      <c r="C30" s="133" t="s">
        <v>253</v>
      </c>
      <c r="D30" s="142"/>
      <c r="E30" s="142"/>
      <c r="F30" s="142">
        <v>0</v>
      </c>
      <c r="G30" s="142">
        <v>0.5</v>
      </c>
      <c r="H30" s="142">
        <v>2</v>
      </c>
      <c r="I30" s="265">
        <v>2</v>
      </c>
      <c r="J30" s="142">
        <v>1</v>
      </c>
      <c r="K30" s="142">
        <v>1</v>
      </c>
      <c r="L30" s="265">
        <v>1.5</v>
      </c>
      <c r="M30" s="143">
        <v>2.5</v>
      </c>
      <c r="N30" s="264">
        <v>9.4</v>
      </c>
      <c r="O30" s="145"/>
      <c r="P30" s="144">
        <v>12.5</v>
      </c>
      <c r="Q30" s="143"/>
      <c r="R30" s="264">
        <v>1</v>
      </c>
      <c r="S30" s="145"/>
      <c r="T30" s="263">
        <f t="shared" si="1"/>
        <v>33.4</v>
      </c>
      <c r="U30" s="142"/>
      <c r="V30" s="142"/>
      <c r="W30" s="263">
        <f t="shared" si="0"/>
        <v>33.4</v>
      </c>
      <c r="X30" s="20"/>
      <c r="Y30" s="322" t="s">
        <v>527</v>
      </c>
    </row>
    <row r="31" spans="1:25" ht="15" customHeight="1">
      <c r="A31" s="182">
        <f t="shared" si="2"/>
        <v>26</v>
      </c>
      <c r="B31" s="133" t="s">
        <v>193</v>
      </c>
      <c r="C31" s="133" t="s">
        <v>192</v>
      </c>
      <c r="D31" s="142">
        <v>2.5</v>
      </c>
      <c r="E31" s="142"/>
      <c r="F31" s="142">
        <v>0</v>
      </c>
      <c r="G31" s="142"/>
      <c r="H31" s="142"/>
      <c r="I31" s="142">
        <v>2.4</v>
      </c>
      <c r="J31" s="142">
        <v>1.5</v>
      </c>
      <c r="K31" s="142">
        <v>0</v>
      </c>
      <c r="L31" s="142"/>
      <c r="M31" s="143">
        <v>0.5</v>
      </c>
      <c r="N31" s="264">
        <v>9.4</v>
      </c>
      <c r="O31" s="145"/>
      <c r="P31" s="264">
        <v>1.4</v>
      </c>
      <c r="Q31" s="143"/>
      <c r="R31" s="264"/>
      <c r="S31" s="145"/>
      <c r="T31" s="263">
        <f t="shared" si="1"/>
        <v>17.7</v>
      </c>
      <c r="U31" s="142"/>
      <c r="V31" s="142"/>
      <c r="W31" s="263">
        <f t="shared" si="0"/>
        <v>17.7</v>
      </c>
      <c r="X31" s="20"/>
      <c r="Y31" s="322" t="s">
        <v>532</v>
      </c>
    </row>
    <row r="32" spans="1:25" ht="15" customHeight="1">
      <c r="A32" s="182">
        <f t="shared" si="2"/>
        <v>27</v>
      </c>
      <c r="B32" s="133" t="s">
        <v>235</v>
      </c>
      <c r="C32" s="133" t="s">
        <v>234</v>
      </c>
      <c r="D32" s="142">
        <v>0</v>
      </c>
      <c r="E32" s="142">
        <v>1</v>
      </c>
      <c r="F32" s="142">
        <v>0</v>
      </c>
      <c r="G32" s="142">
        <v>0.5</v>
      </c>
      <c r="H32" s="142">
        <v>1.5</v>
      </c>
      <c r="I32" s="265">
        <v>1.3</v>
      </c>
      <c r="J32" s="142">
        <v>1.5</v>
      </c>
      <c r="K32" s="142">
        <v>2.5</v>
      </c>
      <c r="L32" s="142"/>
      <c r="M32" s="143">
        <v>2</v>
      </c>
      <c r="N32" s="264">
        <v>7.8</v>
      </c>
      <c r="O32" s="145"/>
      <c r="P32" s="264">
        <v>8.3</v>
      </c>
      <c r="Q32" s="143"/>
      <c r="R32" s="222"/>
      <c r="S32" s="145"/>
      <c r="T32" s="263">
        <f t="shared" si="1"/>
        <v>26.400000000000002</v>
      </c>
      <c r="U32" s="142"/>
      <c r="V32" s="142"/>
      <c r="W32" s="263">
        <f t="shared" si="0"/>
        <v>26.400000000000002</v>
      </c>
      <c r="X32" s="20"/>
      <c r="Y32" s="322" t="s">
        <v>532</v>
      </c>
    </row>
    <row r="33" spans="1:25" ht="15" customHeight="1">
      <c r="A33" s="182">
        <f t="shared" si="2"/>
        <v>28</v>
      </c>
      <c r="B33" s="133" t="s">
        <v>143</v>
      </c>
      <c r="C33" s="133" t="s">
        <v>142</v>
      </c>
      <c r="D33" s="142"/>
      <c r="E33" s="142">
        <v>0</v>
      </c>
      <c r="F33" s="142"/>
      <c r="G33" s="142"/>
      <c r="H33" s="142">
        <v>2.5</v>
      </c>
      <c r="I33" s="142">
        <v>1.2</v>
      </c>
      <c r="J33" s="142">
        <v>1</v>
      </c>
      <c r="K33" s="142">
        <v>1</v>
      </c>
      <c r="L33" s="142"/>
      <c r="M33" s="143"/>
      <c r="N33" s="264"/>
      <c r="O33" s="145"/>
      <c r="P33" s="264">
        <v>1.4</v>
      </c>
      <c r="Q33" s="143"/>
      <c r="R33" s="264"/>
      <c r="S33" s="145"/>
      <c r="T33" s="263">
        <f>SUM(D33:M33)+N33+P33+R33</f>
        <v>7.1</v>
      </c>
      <c r="U33" s="142"/>
      <c r="V33" s="142"/>
      <c r="W33" s="263">
        <f t="shared" si="0"/>
        <v>7.1</v>
      </c>
      <c r="X33" s="20"/>
      <c r="Y33" s="322" t="s">
        <v>532</v>
      </c>
    </row>
    <row r="34" spans="1:25" ht="15" customHeight="1">
      <c r="A34" s="182">
        <f t="shared" si="2"/>
        <v>29</v>
      </c>
      <c r="B34" s="133" t="s">
        <v>242</v>
      </c>
      <c r="C34" s="133" t="s">
        <v>241</v>
      </c>
      <c r="D34" s="142">
        <v>0</v>
      </c>
      <c r="E34" s="142">
        <v>0</v>
      </c>
      <c r="F34" s="142">
        <v>0</v>
      </c>
      <c r="G34" s="265"/>
      <c r="H34" s="142">
        <v>2.5</v>
      </c>
      <c r="I34" s="142">
        <v>2.2</v>
      </c>
      <c r="J34" s="265"/>
      <c r="K34" s="142">
        <v>2</v>
      </c>
      <c r="L34" s="142">
        <v>2.2</v>
      </c>
      <c r="M34" s="143">
        <v>2.5</v>
      </c>
      <c r="N34" s="264">
        <v>6.3</v>
      </c>
      <c r="O34" s="145"/>
      <c r="P34" s="222"/>
      <c r="Q34" s="143"/>
      <c r="R34" s="264">
        <v>1</v>
      </c>
      <c r="S34" s="145"/>
      <c r="T34" s="263">
        <f t="shared" si="1"/>
        <v>18.7</v>
      </c>
      <c r="U34" s="142"/>
      <c r="V34" s="142"/>
      <c r="W34" s="263">
        <f t="shared" si="0"/>
        <v>18.7</v>
      </c>
      <c r="X34" s="20"/>
      <c r="Y34" s="322" t="s">
        <v>532</v>
      </c>
    </row>
  </sheetData>
  <sheetProtection/>
  <autoFilter ref="A1:Y34"/>
  <mergeCells count="5">
    <mergeCell ref="A3:A5"/>
    <mergeCell ref="B3:B5"/>
    <mergeCell ref="C3:C5"/>
    <mergeCell ref="D3:S3"/>
    <mergeCell ref="T3:Y3"/>
  </mergeCells>
  <printOptions/>
  <pageMargins left="0.7086614173228347" right="0.7086614173228347" top="0.6692913385826772" bottom="0.15748031496062992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1.140625" style="0" bestFit="1" customWidth="1"/>
    <col min="3" max="3" width="24.00390625" style="0" bestFit="1" customWidth="1"/>
    <col min="5" max="5" width="22.28125" style="0" bestFit="1" customWidth="1"/>
    <col min="7" max="7" width="19.421875" style="0" bestFit="1" customWidth="1"/>
    <col min="9" max="9" width="21.421875" style="0" bestFit="1" customWidth="1"/>
  </cols>
  <sheetData>
    <row r="1" spans="1:9" ht="12.75">
      <c r="A1" s="258" t="s">
        <v>388</v>
      </c>
      <c r="C1" s="258" t="s">
        <v>455</v>
      </c>
      <c r="E1" s="258" t="s">
        <v>465</v>
      </c>
      <c r="G1" s="258" t="s">
        <v>472</v>
      </c>
      <c r="I1" s="258" t="s">
        <v>496</v>
      </c>
    </row>
    <row r="3" spans="1:9" ht="12.75">
      <c r="A3" s="147" t="s">
        <v>358</v>
      </c>
      <c r="C3" s="147" t="s">
        <v>389</v>
      </c>
      <c r="E3" s="147" t="s">
        <v>456</v>
      </c>
      <c r="G3" s="147" t="s">
        <v>466</v>
      </c>
      <c r="I3" s="147" t="s">
        <v>473</v>
      </c>
    </row>
    <row r="4" spans="1:9" ht="12.75">
      <c r="A4" s="147" t="s">
        <v>201</v>
      </c>
      <c r="C4" s="147" t="s">
        <v>390</v>
      </c>
      <c r="E4" s="147" t="s">
        <v>464</v>
      </c>
      <c r="G4" s="147" t="s">
        <v>467</v>
      </c>
      <c r="I4" s="147" t="s">
        <v>474</v>
      </c>
    </row>
    <row r="5" spans="1:9" ht="12.75">
      <c r="A5" s="147" t="s">
        <v>359</v>
      </c>
      <c r="C5" s="147" t="s">
        <v>391</v>
      </c>
      <c r="E5" s="147" t="s">
        <v>457</v>
      </c>
      <c r="G5" s="147" t="s">
        <v>468</v>
      </c>
      <c r="I5" s="147" t="s">
        <v>475</v>
      </c>
    </row>
    <row r="6" spans="1:9" ht="12.75">
      <c r="A6" s="147" t="s">
        <v>74</v>
      </c>
      <c r="C6" s="147" t="s">
        <v>392</v>
      </c>
      <c r="E6" s="147" t="s">
        <v>458</v>
      </c>
      <c r="G6" s="147" t="s">
        <v>469</v>
      </c>
      <c r="I6" s="147" t="s">
        <v>476</v>
      </c>
    </row>
    <row r="7" spans="1:9" ht="12.75">
      <c r="A7" s="147" t="s">
        <v>360</v>
      </c>
      <c r="C7" s="147" t="s">
        <v>393</v>
      </c>
      <c r="E7" s="147" t="s">
        <v>459</v>
      </c>
      <c r="G7" s="147" t="s">
        <v>470</v>
      </c>
      <c r="I7" s="147" t="s">
        <v>477</v>
      </c>
    </row>
    <row r="8" spans="1:9" ht="12.75">
      <c r="A8" s="147" t="s">
        <v>361</v>
      </c>
      <c r="C8" s="147" t="s">
        <v>394</v>
      </c>
      <c r="E8" s="147" t="s">
        <v>460</v>
      </c>
      <c r="G8" s="147" t="s">
        <v>471</v>
      </c>
      <c r="I8" s="147" t="s">
        <v>478</v>
      </c>
    </row>
    <row r="9" spans="1:9" ht="12.75">
      <c r="A9" s="147" t="s">
        <v>362</v>
      </c>
      <c r="C9" s="147" t="s">
        <v>395</v>
      </c>
      <c r="E9" s="147" t="s">
        <v>501</v>
      </c>
      <c r="G9" s="147" t="s">
        <v>502</v>
      </c>
      <c r="I9" s="147" t="s">
        <v>503</v>
      </c>
    </row>
    <row r="10" spans="1:9" ht="12.75">
      <c r="A10" s="147" t="s">
        <v>363</v>
      </c>
      <c r="C10" s="147" t="s">
        <v>396</v>
      </c>
      <c r="E10" s="147" t="s">
        <v>504</v>
      </c>
      <c r="I10" s="147" t="s">
        <v>505</v>
      </c>
    </row>
    <row r="11" spans="1:9" ht="12.75">
      <c r="A11" s="147" t="s">
        <v>364</v>
      </c>
      <c r="C11" s="147" t="s">
        <v>397</v>
      </c>
      <c r="E11" s="147" t="s">
        <v>506</v>
      </c>
      <c r="I11" s="147" t="s">
        <v>507</v>
      </c>
    </row>
    <row r="12" spans="1:9" ht="12.75">
      <c r="A12" s="147" t="s">
        <v>365</v>
      </c>
      <c r="C12" s="147" t="s">
        <v>398</v>
      </c>
      <c r="E12" s="147" t="s">
        <v>508</v>
      </c>
      <c r="I12" s="147" t="s">
        <v>509</v>
      </c>
    </row>
    <row r="13" spans="1:9" ht="12.75">
      <c r="A13" s="147" t="s">
        <v>366</v>
      </c>
      <c r="C13" s="147" t="s">
        <v>399</v>
      </c>
      <c r="E13" s="147" t="s">
        <v>510</v>
      </c>
      <c r="I13" s="147" t="s">
        <v>511</v>
      </c>
    </row>
    <row r="14" spans="1:9" ht="12.75">
      <c r="A14" s="147" t="s">
        <v>80</v>
      </c>
      <c r="C14" s="147" t="s">
        <v>400</v>
      </c>
      <c r="E14" s="147" t="s">
        <v>512</v>
      </c>
      <c r="I14" s="147" t="s">
        <v>513</v>
      </c>
    </row>
    <row r="15" spans="1:9" ht="12.75">
      <c r="A15" s="147" t="s">
        <v>367</v>
      </c>
      <c r="C15" s="147" t="s">
        <v>401</v>
      </c>
      <c r="E15" s="147" t="s">
        <v>514</v>
      </c>
      <c r="I15" s="147" t="s">
        <v>515</v>
      </c>
    </row>
    <row r="16" spans="1:9" ht="12.75">
      <c r="A16" s="147" t="s">
        <v>82</v>
      </c>
      <c r="C16" s="147" t="s">
        <v>402</v>
      </c>
      <c r="E16" s="147" t="s">
        <v>516</v>
      </c>
      <c r="I16" s="147" t="s">
        <v>517</v>
      </c>
    </row>
    <row r="17" spans="1:9" ht="12.75">
      <c r="A17" s="147" t="s">
        <v>368</v>
      </c>
      <c r="C17" s="147" t="s">
        <v>450</v>
      </c>
      <c r="E17" s="147" t="s">
        <v>518</v>
      </c>
      <c r="I17" s="147" t="s">
        <v>519</v>
      </c>
    </row>
    <row r="18" spans="1:9" ht="12.75">
      <c r="A18" s="147" t="s">
        <v>369</v>
      </c>
      <c r="C18" s="147" t="s">
        <v>403</v>
      </c>
      <c r="E18" s="147" t="s">
        <v>520</v>
      </c>
      <c r="I18" s="147" t="s">
        <v>521</v>
      </c>
    </row>
    <row r="19" spans="1:9" ht="12.75">
      <c r="A19" s="147" t="s">
        <v>370</v>
      </c>
      <c r="C19" s="147" t="s">
        <v>404</v>
      </c>
      <c r="E19" s="147" t="s">
        <v>522</v>
      </c>
      <c r="I19" s="147" t="s">
        <v>523</v>
      </c>
    </row>
    <row r="20" spans="1:9" ht="12.75">
      <c r="A20" s="147" t="s">
        <v>90</v>
      </c>
      <c r="C20" s="147" t="s">
        <v>405</v>
      </c>
      <c r="E20" s="147" t="s">
        <v>461</v>
      </c>
      <c r="I20" s="147" t="s">
        <v>479</v>
      </c>
    </row>
    <row r="21" spans="1:9" ht="12.75">
      <c r="A21" s="147" t="s">
        <v>371</v>
      </c>
      <c r="C21" s="147" t="s">
        <v>406</v>
      </c>
      <c r="E21" s="147" t="s">
        <v>462</v>
      </c>
      <c r="I21" s="147" t="s">
        <v>480</v>
      </c>
    </row>
    <row r="22" spans="1:9" ht="12.75">
      <c r="A22" s="147" t="s">
        <v>372</v>
      </c>
      <c r="C22" s="147" t="s">
        <v>407</v>
      </c>
      <c r="E22" s="147" t="s">
        <v>463</v>
      </c>
      <c r="I22" s="147" t="s">
        <v>481</v>
      </c>
    </row>
    <row r="23" spans="1:9" ht="12.75">
      <c r="A23" s="147" t="s">
        <v>373</v>
      </c>
      <c r="C23" s="147" t="s">
        <v>408</v>
      </c>
      <c r="I23" s="147" t="s">
        <v>482</v>
      </c>
    </row>
    <row r="24" spans="1:9" ht="12.75">
      <c r="A24" s="147" t="s">
        <v>374</v>
      </c>
      <c r="C24" s="147" t="s">
        <v>409</v>
      </c>
      <c r="I24" s="147" t="s">
        <v>483</v>
      </c>
    </row>
    <row r="25" spans="1:9" ht="12.75">
      <c r="A25" s="147" t="s">
        <v>375</v>
      </c>
      <c r="C25" s="147" t="s">
        <v>410</v>
      </c>
      <c r="I25" s="147" t="s">
        <v>484</v>
      </c>
    </row>
    <row r="26" spans="1:9" ht="12.75">
      <c r="A26" s="147" t="s">
        <v>376</v>
      </c>
      <c r="C26" s="147" t="s">
        <v>411</v>
      </c>
      <c r="I26" s="147" t="s">
        <v>485</v>
      </c>
    </row>
    <row r="27" spans="1:9" ht="12.75">
      <c r="A27" s="147" t="s">
        <v>377</v>
      </c>
      <c r="C27" s="147" t="s">
        <v>412</v>
      </c>
      <c r="I27" s="147" t="s">
        <v>486</v>
      </c>
    </row>
    <row r="28" spans="1:9" ht="12.75">
      <c r="A28" s="147" t="s">
        <v>378</v>
      </c>
      <c r="C28" s="147" t="s">
        <v>413</v>
      </c>
      <c r="I28" s="147" t="s">
        <v>495</v>
      </c>
    </row>
    <row r="29" spans="1:9" ht="12.75">
      <c r="A29" s="147" t="s">
        <v>102</v>
      </c>
      <c r="C29" s="147" t="s">
        <v>414</v>
      </c>
      <c r="I29" s="147" t="s">
        <v>487</v>
      </c>
    </row>
    <row r="30" spans="1:9" ht="12.75">
      <c r="A30" s="147" t="s">
        <v>141</v>
      </c>
      <c r="C30" s="147" t="s">
        <v>415</v>
      </c>
      <c r="I30" s="147" t="s">
        <v>488</v>
      </c>
    </row>
    <row r="31" spans="1:9" ht="12.75">
      <c r="A31" s="147" t="s">
        <v>255</v>
      </c>
      <c r="C31" s="147" t="s">
        <v>416</v>
      </c>
      <c r="I31" s="147" t="s">
        <v>489</v>
      </c>
    </row>
    <row r="32" spans="1:9" ht="12.75">
      <c r="A32" s="147" t="s">
        <v>379</v>
      </c>
      <c r="C32" s="147" t="s">
        <v>417</v>
      </c>
      <c r="I32" s="147" t="s">
        <v>490</v>
      </c>
    </row>
    <row r="33" spans="1:9" ht="12.75">
      <c r="A33" s="147" t="s">
        <v>53</v>
      </c>
      <c r="C33" s="147" t="s">
        <v>419</v>
      </c>
      <c r="I33" s="147" t="s">
        <v>491</v>
      </c>
    </row>
    <row r="34" spans="1:9" ht="12.75">
      <c r="A34" s="147" t="s">
        <v>105</v>
      </c>
      <c r="C34" s="147" t="s">
        <v>418</v>
      </c>
      <c r="I34" s="257" t="s">
        <v>492</v>
      </c>
    </row>
    <row r="35" spans="1:9" ht="12.75">
      <c r="A35" s="147" t="s">
        <v>380</v>
      </c>
      <c r="C35" s="147" t="s">
        <v>420</v>
      </c>
      <c r="I35" s="147" t="s">
        <v>493</v>
      </c>
    </row>
    <row r="36" spans="1:9" ht="12.75">
      <c r="A36" s="147" t="s">
        <v>381</v>
      </c>
      <c r="C36" s="147" t="s">
        <v>421</v>
      </c>
      <c r="I36" s="147" t="s">
        <v>494</v>
      </c>
    </row>
    <row r="37" spans="1:3" ht="12.75">
      <c r="A37" s="147" t="s">
        <v>111</v>
      </c>
      <c r="C37" s="147" t="s">
        <v>422</v>
      </c>
    </row>
    <row r="38" spans="1:3" ht="12.75">
      <c r="A38" s="147" t="s">
        <v>382</v>
      </c>
      <c r="C38" s="147" t="s">
        <v>423</v>
      </c>
    </row>
    <row r="39" spans="1:3" ht="12.75">
      <c r="A39" s="147" t="s">
        <v>383</v>
      </c>
      <c r="C39" s="147" t="s">
        <v>451</v>
      </c>
    </row>
    <row r="40" spans="1:3" ht="12.75">
      <c r="A40" s="147" t="s">
        <v>384</v>
      </c>
      <c r="C40" s="147" t="s">
        <v>424</v>
      </c>
    </row>
    <row r="41" spans="1:3" ht="12.75">
      <c r="A41" s="147" t="s">
        <v>195</v>
      </c>
      <c r="C41" s="147" t="s">
        <v>452</v>
      </c>
    </row>
    <row r="42" spans="1:3" ht="12.75">
      <c r="A42" s="147" t="s">
        <v>385</v>
      </c>
      <c r="C42" s="147" t="s">
        <v>425</v>
      </c>
    </row>
    <row r="43" spans="1:3" ht="12.75">
      <c r="A43" s="147" t="s">
        <v>386</v>
      </c>
      <c r="C43" s="147" t="s">
        <v>426</v>
      </c>
    </row>
    <row r="44" spans="1:3" ht="12.75">
      <c r="A44" s="147" t="s">
        <v>387</v>
      </c>
      <c r="C44" s="147" t="s">
        <v>427</v>
      </c>
    </row>
    <row r="45" spans="1:3" ht="12.75">
      <c r="A45" s="147" t="s">
        <v>153</v>
      </c>
      <c r="C45" s="147" t="s">
        <v>428</v>
      </c>
    </row>
    <row r="46" spans="1:3" ht="12.75">
      <c r="A46" s="147" t="s">
        <v>145</v>
      </c>
      <c r="C46" s="147" t="s">
        <v>429</v>
      </c>
    </row>
    <row r="47" spans="1:3" ht="12.75">
      <c r="A47" s="147" t="s">
        <v>119</v>
      </c>
      <c r="C47" s="147" t="s">
        <v>430</v>
      </c>
    </row>
    <row r="48" ht="12.75">
      <c r="C48" s="147" t="s">
        <v>454</v>
      </c>
    </row>
    <row r="49" ht="12.75">
      <c r="C49" s="147" t="s">
        <v>431</v>
      </c>
    </row>
    <row r="50" ht="12.75">
      <c r="C50" s="147" t="s">
        <v>432</v>
      </c>
    </row>
    <row r="51" ht="12.75">
      <c r="C51" s="147" t="s">
        <v>453</v>
      </c>
    </row>
    <row r="52" ht="12.75">
      <c r="C52" s="147" t="s">
        <v>433</v>
      </c>
    </row>
    <row r="53" ht="12.75">
      <c r="C53" s="147" t="s">
        <v>434</v>
      </c>
    </row>
    <row r="54" ht="12.75">
      <c r="C54" s="147" t="s">
        <v>435</v>
      </c>
    </row>
    <row r="55" ht="12.75">
      <c r="C55" s="147" t="s">
        <v>436</v>
      </c>
    </row>
    <row r="56" ht="12.75">
      <c r="C56" s="147" t="s">
        <v>437</v>
      </c>
    </row>
    <row r="57" ht="12.75">
      <c r="C57" s="147" t="s">
        <v>438</v>
      </c>
    </row>
    <row r="58" ht="12.75">
      <c r="C58" s="147" t="s">
        <v>439</v>
      </c>
    </row>
    <row r="59" ht="12.75">
      <c r="C59" s="147" t="s">
        <v>440</v>
      </c>
    </row>
    <row r="60" ht="12.75">
      <c r="C60" s="147" t="s">
        <v>441</v>
      </c>
    </row>
    <row r="61" ht="12.75">
      <c r="C61" s="147" t="s">
        <v>442</v>
      </c>
    </row>
    <row r="62" ht="12.75">
      <c r="C62" s="147" t="s">
        <v>443</v>
      </c>
    </row>
    <row r="63" ht="12.75">
      <c r="C63" s="147" t="s">
        <v>444</v>
      </c>
    </row>
    <row r="64" ht="12.75">
      <c r="C64" s="147" t="s">
        <v>445</v>
      </c>
    </row>
    <row r="65" ht="12.75">
      <c r="C65" s="147" t="s">
        <v>446</v>
      </c>
    </row>
    <row r="66" ht="12.75">
      <c r="C66" s="147" t="s">
        <v>447</v>
      </c>
    </row>
    <row r="67" ht="12.75">
      <c r="C67" s="147" t="s">
        <v>448</v>
      </c>
    </row>
    <row r="68" ht="12.75">
      <c r="C68" s="147" t="s">
        <v>449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75" zoomScalePageLayoutView="0" workbookViewId="0" topLeftCell="A1">
      <selection activeCell="G12" sqref="G12"/>
    </sheetView>
  </sheetViews>
  <sheetFormatPr defaultColWidth="9.140625" defaultRowHeight="12.75"/>
  <cols>
    <col min="1" max="1" width="4.421875" style="155" bestFit="1" customWidth="1"/>
    <col min="2" max="17" width="7.140625" style="155" customWidth="1"/>
    <col min="18" max="18" width="4.421875" style="155" bestFit="1" customWidth="1"/>
    <col min="19" max="16384" width="9.140625" style="155" customWidth="1"/>
  </cols>
  <sheetData>
    <row r="1" spans="2:20" s="149" customFormat="1" ht="19.5" thickBot="1">
      <c r="B1" s="308" t="s">
        <v>500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150"/>
      <c r="T1" s="155"/>
    </row>
    <row r="2" spans="1:19" s="149" customFormat="1" ht="18.75">
      <c r="A2" s="297" t="s">
        <v>254</v>
      </c>
      <c r="B2" s="309" t="s">
        <v>354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152"/>
      <c r="S2" s="152"/>
    </row>
    <row r="3" spans="1:19" s="149" customFormat="1" ht="19.5" thickBot="1">
      <c r="A3" s="29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152"/>
      <c r="S3" s="152"/>
    </row>
    <row r="4" spans="1:12" ht="16.5" customHeight="1">
      <c r="A4" s="298"/>
      <c r="F4" s="310" t="s">
        <v>157</v>
      </c>
      <c r="G4" s="311"/>
      <c r="H4" s="311"/>
      <c r="I4" s="311"/>
      <c r="J4" s="311"/>
      <c r="K4" s="311"/>
      <c r="L4" s="312"/>
    </row>
    <row r="5" spans="1:12" ht="15" customHeight="1" thickBot="1">
      <c r="A5" s="298"/>
      <c r="F5" s="313"/>
      <c r="G5" s="314"/>
      <c r="H5" s="314"/>
      <c r="I5" s="314"/>
      <c r="J5" s="314"/>
      <c r="K5" s="314"/>
      <c r="L5" s="315"/>
    </row>
    <row r="6" ht="13.5" thickBot="1">
      <c r="A6" s="299"/>
    </row>
    <row r="7" ht="12.75">
      <c r="A7" s="156"/>
    </row>
    <row r="8" spans="1:18" ht="19.5" thickBot="1">
      <c r="A8" s="153"/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1">
        <v>12</v>
      </c>
      <c r="N8" s="151">
        <v>13</v>
      </c>
      <c r="O8" s="151">
        <v>14</v>
      </c>
      <c r="P8" s="151">
        <v>15</v>
      </c>
      <c r="Q8" s="151">
        <v>16</v>
      </c>
      <c r="R8" s="153"/>
    </row>
    <row r="9" spans="1:22" ht="36" customHeight="1">
      <c r="A9" s="154">
        <v>1</v>
      </c>
      <c r="B9" s="266" t="s">
        <v>473</v>
      </c>
      <c r="C9" s="267" t="s">
        <v>358</v>
      </c>
      <c r="D9" s="157"/>
      <c r="E9" s="268" t="s">
        <v>456</v>
      </c>
      <c r="F9" s="267" t="s">
        <v>366</v>
      </c>
      <c r="G9" s="157"/>
      <c r="H9" s="255" t="s">
        <v>466</v>
      </c>
      <c r="I9" s="267" t="s">
        <v>373</v>
      </c>
      <c r="J9" s="157"/>
      <c r="K9" s="268" t="s">
        <v>510</v>
      </c>
      <c r="L9" s="267" t="s">
        <v>378</v>
      </c>
      <c r="M9" s="157"/>
      <c r="N9" s="269" t="s">
        <v>519</v>
      </c>
      <c r="O9" s="267" t="s">
        <v>382</v>
      </c>
      <c r="P9" s="157"/>
      <c r="Q9" s="254" t="s">
        <v>486</v>
      </c>
      <c r="R9" s="154">
        <v>1</v>
      </c>
      <c r="T9" s="259" t="s">
        <v>357</v>
      </c>
      <c r="U9" s="259" t="s">
        <v>388</v>
      </c>
      <c r="V9" s="259">
        <v>45</v>
      </c>
    </row>
    <row r="10" spans="1:22" ht="36" customHeight="1">
      <c r="A10" s="154">
        <v>2</v>
      </c>
      <c r="B10" s="270" t="s">
        <v>474</v>
      </c>
      <c r="C10" s="271" t="s">
        <v>201</v>
      </c>
      <c r="D10" s="96"/>
      <c r="E10" s="260" t="s">
        <v>464</v>
      </c>
      <c r="F10" s="271" t="s">
        <v>80</v>
      </c>
      <c r="G10" s="96"/>
      <c r="H10" s="261" t="s">
        <v>467</v>
      </c>
      <c r="I10" s="271" t="s">
        <v>374</v>
      </c>
      <c r="J10" s="96"/>
      <c r="K10" s="260" t="s">
        <v>512</v>
      </c>
      <c r="L10" s="271" t="s">
        <v>102</v>
      </c>
      <c r="M10" s="96"/>
      <c r="N10" s="256" t="s">
        <v>521</v>
      </c>
      <c r="O10" s="271" t="s">
        <v>383</v>
      </c>
      <c r="P10" s="96"/>
      <c r="Q10" s="253" t="s">
        <v>495</v>
      </c>
      <c r="R10" s="154">
        <v>2</v>
      </c>
      <c r="U10" s="260" t="s">
        <v>497</v>
      </c>
      <c r="V10" s="260">
        <v>20</v>
      </c>
    </row>
    <row r="11" spans="1:22" ht="36" customHeight="1">
      <c r="A11" s="154">
        <v>3</v>
      </c>
      <c r="B11" s="270" t="s">
        <v>475</v>
      </c>
      <c r="C11" s="271" t="s">
        <v>359</v>
      </c>
      <c r="D11" s="96"/>
      <c r="E11" s="260" t="s">
        <v>457</v>
      </c>
      <c r="F11" s="271" t="s">
        <v>367</v>
      </c>
      <c r="G11" s="96"/>
      <c r="H11" s="261" t="s">
        <v>468</v>
      </c>
      <c r="I11" s="271" t="s">
        <v>375</v>
      </c>
      <c r="J11" s="96"/>
      <c r="K11" s="260" t="s">
        <v>514</v>
      </c>
      <c r="L11" s="271" t="s">
        <v>141</v>
      </c>
      <c r="M11" s="96"/>
      <c r="N11" s="256" t="s">
        <v>523</v>
      </c>
      <c r="O11" s="271" t="s">
        <v>384</v>
      </c>
      <c r="P11" s="96"/>
      <c r="Q11" s="253" t="s">
        <v>487</v>
      </c>
      <c r="R11" s="154">
        <v>3</v>
      </c>
      <c r="U11" s="256" t="s">
        <v>498</v>
      </c>
      <c r="V11" s="256">
        <v>34</v>
      </c>
    </row>
    <row r="12" spans="1:22" ht="36" customHeight="1">
      <c r="A12" s="154">
        <v>4</v>
      </c>
      <c r="B12" s="270" t="s">
        <v>476</v>
      </c>
      <c r="C12" s="271" t="s">
        <v>74</v>
      </c>
      <c r="D12" s="96"/>
      <c r="E12" s="260" t="s">
        <v>458</v>
      </c>
      <c r="F12" s="271" t="s">
        <v>82</v>
      </c>
      <c r="G12" s="96"/>
      <c r="H12" s="261" t="s">
        <v>469</v>
      </c>
      <c r="I12" s="271" t="s">
        <v>376</v>
      </c>
      <c r="J12" s="96"/>
      <c r="K12" s="260" t="s">
        <v>516</v>
      </c>
      <c r="L12" s="271" t="s">
        <v>255</v>
      </c>
      <c r="M12" s="96"/>
      <c r="N12" s="256" t="s">
        <v>479</v>
      </c>
      <c r="O12" s="271" t="s">
        <v>195</v>
      </c>
      <c r="P12" s="96"/>
      <c r="Q12" s="253" t="s">
        <v>488</v>
      </c>
      <c r="R12" s="154">
        <v>4</v>
      </c>
      <c r="U12" s="261" t="s">
        <v>499</v>
      </c>
      <c r="V12" s="261">
        <v>7</v>
      </c>
    </row>
    <row r="13" spans="1:18" ht="36" customHeight="1">
      <c r="A13" s="154">
        <v>5</v>
      </c>
      <c r="B13" s="270" t="s">
        <v>477</v>
      </c>
      <c r="C13" s="271" t="s">
        <v>360</v>
      </c>
      <c r="D13" s="96"/>
      <c r="E13" s="260" t="s">
        <v>459</v>
      </c>
      <c r="F13" s="271" t="s">
        <v>368</v>
      </c>
      <c r="G13" s="96"/>
      <c r="H13" s="261" t="s">
        <v>470</v>
      </c>
      <c r="I13" s="271" t="s">
        <v>377</v>
      </c>
      <c r="J13" s="96"/>
      <c r="K13" s="260" t="s">
        <v>518</v>
      </c>
      <c r="L13" s="271" t="s">
        <v>379</v>
      </c>
      <c r="M13" s="96"/>
      <c r="N13" s="256" t="s">
        <v>480</v>
      </c>
      <c r="O13" s="271" t="s">
        <v>385</v>
      </c>
      <c r="P13" s="96"/>
      <c r="Q13" s="253" t="s">
        <v>489</v>
      </c>
      <c r="R13" s="154">
        <v>5</v>
      </c>
    </row>
    <row r="14" spans="1:18" ht="36" customHeight="1">
      <c r="A14" s="154">
        <v>6</v>
      </c>
      <c r="B14" s="270" t="s">
        <v>478</v>
      </c>
      <c r="C14" s="271" t="s">
        <v>361</v>
      </c>
      <c r="D14" s="96"/>
      <c r="E14" s="260" t="s">
        <v>460</v>
      </c>
      <c r="F14" s="271" t="s">
        <v>369</v>
      </c>
      <c r="G14" s="96"/>
      <c r="H14" s="261" t="s">
        <v>471</v>
      </c>
      <c r="I14" s="96"/>
      <c r="J14" s="96"/>
      <c r="K14" s="260" t="s">
        <v>520</v>
      </c>
      <c r="L14" s="271" t="s">
        <v>53</v>
      </c>
      <c r="M14" s="96"/>
      <c r="N14" s="256" t="s">
        <v>481</v>
      </c>
      <c r="O14" s="271" t="s">
        <v>386</v>
      </c>
      <c r="P14" s="96"/>
      <c r="Q14" s="253" t="s">
        <v>490</v>
      </c>
      <c r="R14" s="154">
        <v>6</v>
      </c>
    </row>
    <row r="15" spans="1:18" ht="36" customHeight="1">
      <c r="A15" s="154">
        <v>7</v>
      </c>
      <c r="B15" s="270" t="s">
        <v>503</v>
      </c>
      <c r="C15" s="271" t="s">
        <v>362</v>
      </c>
      <c r="D15" s="96"/>
      <c r="E15" s="260" t="s">
        <v>501</v>
      </c>
      <c r="F15" s="271" t="s">
        <v>370</v>
      </c>
      <c r="G15" s="96"/>
      <c r="H15" s="261" t="s">
        <v>502</v>
      </c>
      <c r="I15" s="256" t="s">
        <v>511</v>
      </c>
      <c r="J15" s="96"/>
      <c r="K15" s="260" t="s">
        <v>522</v>
      </c>
      <c r="L15" s="271" t="s">
        <v>105</v>
      </c>
      <c r="M15" s="96"/>
      <c r="N15" s="256" t="s">
        <v>482</v>
      </c>
      <c r="O15" s="271" t="s">
        <v>387</v>
      </c>
      <c r="P15" s="96"/>
      <c r="Q15" s="253" t="s">
        <v>491</v>
      </c>
      <c r="R15" s="154">
        <v>7</v>
      </c>
    </row>
    <row r="16" spans="1:18" ht="36" customHeight="1">
      <c r="A16" s="154">
        <v>8</v>
      </c>
      <c r="B16" s="270" t="s">
        <v>505</v>
      </c>
      <c r="C16" s="271" t="s">
        <v>363</v>
      </c>
      <c r="D16" s="96"/>
      <c r="E16" s="260" t="s">
        <v>504</v>
      </c>
      <c r="F16" s="271" t="s">
        <v>90</v>
      </c>
      <c r="G16" s="96"/>
      <c r="H16" s="96"/>
      <c r="I16" s="256" t="s">
        <v>513</v>
      </c>
      <c r="J16" s="96"/>
      <c r="K16" s="260" t="s">
        <v>461</v>
      </c>
      <c r="L16" s="271" t="s">
        <v>380</v>
      </c>
      <c r="M16" s="96"/>
      <c r="N16" s="256" t="s">
        <v>483</v>
      </c>
      <c r="O16" s="271" t="s">
        <v>153</v>
      </c>
      <c r="P16" s="96"/>
      <c r="Q16" s="253" t="s">
        <v>492</v>
      </c>
      <c r="R16" s="154">
        <v>8</v>
      </c>
    </row>
    <row r="17" spans="1:18" ht="36" customHeight="1">
      <c r="A17" s="154">
        <v>9</v>
      </c>
      <c r="B17" s="272" t="s">
        <v>507</v>
      </c>
      <c r="C17" s="271" t="s">
        <v>364</v>
      </c>
      <c r="D17" s="96"/>
      <c r="E17" s="260" t="s">
        <v>506</v>
      </c>
      <c r="F17" s="271" t="s">
        <v>371</v>
      </c>
      <c r="G17" s="96"/>
      <c r="H17" s="96"/>
      <c r="I17" s="256" t="s">
        <v>515</v>
      </c>
      <c r="J17" s="96"/>
      <c r="K17" s="260" t="s">
        <v>462</v>
      </c>
      <c r="L17" s="271" t="s">
        <v>381</v>
      </c>
      <c r="M17" s="96"/>
      <c r="N17" s="256" t="s">
        <v>484</v>
      </c>
      <c r="O17" s="271" t="s">
        <v>145</v>
      </c>
      <c r="P17" s="96"/>
      <c r="Q17" s="253" t="s">
        <v>493</v>
      </c>
      <c r="R17" s="154">
        <v>9</v>
      </c>
    </row>
    <row r="18" spans="1:18" ht="36" customHeight="1" thickBot="1">
      <c r="A18" s="154">
        <v>10</v>
      </c>
      <c r="B18" s="273" t="s">
        <v>509</v>
      </c>
      <c r="C18" s="274" t="s">
        <v>365</v>
      </c>
      <c r="D18" s="158"/>
      <c r="E18" s="275" t="s">
        <v>508</v>
      </c>
      <c r="F18" s="274" t="s">
        <v>372</v>
      </c>
      <c r="G18" s="158"/>
      <c r="H18" s="158"/>
      <c r="I18" s="276" t="s">
        <v>517</v>
      </c>
      <c r="J18" s="158"/>
      <c r="K18" s="275" t="s">
        <v>463</v>
      </c>
      <c r="L18" s="274" t="s">
        <v>111</v>
      </c>
      <c r="M18" s="158"/>
      <c r="N18" s="276" t="s">
        <v>485</v>
      </c>
      <c r="O18" s="274" t="s">
        <v>119</v>
      </c>
      <c r="P18" s="158"/>
      <c r="Q18" s="252" t="s">
        <v>494</v>
      </c>
      <c r="R18" s="154">
        <v>10</v>
      </c>
    </row>
    <row r="19" spans="1:18" ht="18.75">
      <c r="A19" s="153"/>
      <c r="B19" s="151">
        <v>1</v>
      </c>
      <c r="C19" s="151">
        <v>2</v>
      </c>
      <c r="D19" s="151">
        <v>3</v>
      </c>
      <c r="E19" s="151">
        <v>4</v>
      </c>
      <c r="F19" s="151">
        <v>5</v>
      </c>
      <c r="G19" s="151">
        <v>6</v>
      </c>
      <c r="H19" s="151">
        <v>7</v>
      </c>
      <c r="I19" s="151">
        <v>8</v>
      </c>
      <c r="J19" s="151">
        <v>9</v>
      </c>
      <c r="K19" s="151">
        <v>10</v>
      </c>
      <c r="L19" s="151">
        <v>11</v>
      </c>
      <c r="M19" s="151">
        <v>12</v>
      </c>
      <c r="N19" s="151">
        <v>13</v>
      </c>
      <c r="O19" s="151">
        <v>14</v>
      </c>
      <c r="P19" s="151">
        <v>15</v>
      </c>
      <c r="Q19" s="151">
        <v>16</v>
      </c>
      <c r="R19" s="153"/>
    </row>
    <row r="20" spans="2:17" ht="12.75">
      <c r="B20" s="259" t="s">
        <v>357</v>
      </c>
      <c r="C20" s="259" t="s">
        <v>357</v>
      </c>
      <c r="E20" s="259" t="s">
        <v>357</v>
      </c>
      <c r="F20" s="259" t="s">
        <v>357</v>
      </c>
      <c r="H20" s="259" t="s">
        <v>357</v>
      </c>
      <c r="I20" s="259" t="s">
        <v>357</v>
      </c>
      <c r="K20" s="259" t="s">
        <v>357</v>
      </c>
      <c r="L20" s="259" t="s">
        <v>357</v>
      </c>
      <c r="N20" s="259" t="s">
        <v>357</v>
      </c>
      <c r="O20" s="259" t="s">
        <v>357</v>
      </c>
      <c r="Q20" s="259" t="s">
        <v>357</v>
      </c>
    </row>
    <row r="22" spans="2:17" ht="19.5">
      <c r="B22" s="256" t="s">
        <v>498</v>
      </c>
      <c r="C22" s="259" t="s">
        <v>388</v>
      </c>
      <c r="E22" s="260" t="s">
        <v>497</v>
      </c>
      <c r="F22" s="259" t="s">
        <v>388</v>
      </c>
      <c r="H22" s="261" t="s">
        <v>499</v>
      </c>
      <c r="I22" s="259" t="s">
        <v>388</v>
      </c>
      <c r="K22" s="260" t="s">
        <v>497</v>
      </c>
      <c r="L22" s="259" t="s">
        <v>388</v>
      </c>
      <c r="N22" s="256" t="s">
        <v>498</v>
      </c>
      <c r="O22" s="259" t="s">
        <v>388</v>
      </c>
      <c r="Q22" s="256" t="s">
        <v>498</v>
      </c>
    </row>
    <row r="23" spans="2:17" ht="12.75">
      <c r="B23" s="256">
        <v>10</v>
      </c>
      <c r="C23" s="259">
        <v>10</v>
      </c>
      <c r="E23" s="260">
        <v>10</v>
      </c>
      <c r="F23" s="259">
        <v>10</v>
      </c>
      <c r="H23" s="261">
        <v>7</v>
      </c>
      <c r="I23" s="259">
        <v>5</v>
      </c>
      <c r="K23" s="260">
        <v>10</v>
      </c>
      <c r="L23" s="259">
        <v>10</v>
      </c>
      <c r="N23" s="256">
        <v>10</v>
      </c>
      <c r="O23" s="259">
        <v>10</v>
      </c>
      <c r="Q23" s="256">
        <v>10</v>
      </c>
    </row>
    <row r="24" ht="19.5">
      <c r="I24" s="256" t="s">
        <v>498</v>
      </c>
    </row>
    <row r="25" ht="12.75">
      <c r="I25" s="256">
        <v>4</v>
      </c>
    </row>
  </sheetData>
  <sheetProtection/>
  <mergeCells count="5">
    <mergeCell ref="B1:Q1"/>
    <mergeCell ref="A2:A6"/>
    <mergeCell ref="B2:Q2"/>
    <mergeCell ref="B3:Q3"/>
    <mergeCell ref="F4:L5"/>
  </mergeCells>
  <printOptions horizontalCentered="1"/>
  <pageMargins left="0.8267716535433072" right="0.9055118110236221" top="0.5" bottom="0.47" header="0.1968503937007874" footer="0.1968503937007874"/>
  <pageSetup fitToWidth="2" horizontalDpi="600" verticalDpi="600" orientation="landscape" paperSize="9" scale="98" r:id="rId2"/>
  <headerFooter alignWithMargins="0">
    <oddHeader>&amp;R&amp;"Arial CE,Bold\&amp;14 302</oddHead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.421875" style="155" bestFit="1" customWidth="1"/>
    <col min="2" max="15" width="7.140625" style="155" customWidth="1"/>
    <col min="16" max="16" width="4.421875" style="155" bestFit="1" customWidth="1"/>
    <col min="17" max="16384" width="9.140625" style="155" customWidth="1"/>
  </cols>
  <sheetData>
    <row r="1" spans="2:18" s="149" customFormat="1" ht="19.5" thickBot="1">
      <c r="B1" s="308" t="s">
        <v>353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150"/>
      <c r="R1" s="155"/>
    </row>
    <row r="2" spans="1:17" s="149" customFormat="1" ht="18.75" customHeight="1">
      <c r="A2" s="290" t="s">
        <v>254</v>
      </c>
      <c r="B2" s="309" t="s">
        <v>355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152"/>
      <c r="Q2" s="152"/>
    </row>
    <row r="3" spans="1:17" s="149" customFormat="1" ht="19.5" thickBot="1">
      <c r="A3" s="291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152"/>
      <c r="Q3" s="152"/>
    </row>
    <row r="4" spans="1:12" ht="16.5" customHeight="1">
      <c r="A4" s="291"/>
      <c r="F4" s="310" t="s">
        <v>157</v>
      </c>
      <c r="G4" s="311"/>
      <c r="H4" s="311"/>
      <c r="I4" s="311"/>
      <c r="J4" s="311"/>
      <c r="K4" s="311"/>
      <c r="L4" s="312"/>
    </row>
    <row r="5" spans="1:12" ht="15" customHeight="1" thickBot="1">
      <c r="A5" s="291"/>
      <c r="F5" s="313"/>
      <c r="G5" s="314"/>
      <c r="H5" s="314"/>
      <c r="I5" s="314"/>
      <c r="J5" s="314"/>
      <c r="K5" s="314"/>
      <c r="L5" s="315"/>
    </row>
    <row r="6" ht="13.5" thickBot="1">
      <c r="A6" s="292"/>
    </row>
    <row r="7" ht="12.75">
      <c r="A7" s="156"/>
    </row>
    <row r="8" spans="1:16" ht="19.5" thickBot="1">
      <c r="A8" s="153"/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1">
        <v>12</v>
      </c>
      <c r="N8" s="151">
        <v>13</v>
      </c>
      <c r="O8" s="151">
        <v>14</v>
      </c>
      <c r="P8" s="153"/>
    </row>
    <row r="9" spans="1:20" ht="36" customHeight="1">
      <c r="A9" s="154">
        <v>1</v>
      </c>
      <c r="B9" s="251" t="s">
        <v>211</v>
      </c>
      <c r="C9" s="250" t="s">
        <v>389</v>
      </c>
      <c r="D9" s="157"/>
      <c r="E9" s="255" t="s">
        <v>220</v>
      </c>
      <c r="F9" s="250" t="s">
        <v>400</v>
      </c>
      <c r="G9" s="157"/>
      <c r="H9" s="250" t="s">
        <v>410</v>
      </c>
      <c r="I9" s="157"/>
      <c r="J9" s="250" t="s">
        <v>421</v>
      </c>
      <c r="K9" s="157"/>
      <c r="L9" s="262"/>
      <c r="M9" s="262"/>
      <c r="N9" s="250" t="s">
        <v>449</v>
      </c>
      <c r="O9" s="249" t="s">
        <v>438</v>
      </c>
      <c r="P9" s="154">
        <v>1</v>
      </c>
      <c r="R9" s="259" t="s">
        <v>357</v>
      </c>
      <c r="S9" s="259">
        <v>66</v>
      </c>
      <c r="T9" s="259" t="s">
        <v>455</v>
      </c>
    </row>
    <row r="10" spans="1:19" ht="36" customHeight="1">
      <c r="A10" s="154">
        <v>2</v>
      </c>
      <c r="B10" s="248" t="s">
        <v>170</v>
      </c>
      <c r="C10" s="259" t="s">
        <v>390</v>
      </c>
      <c r="D10" s="96"/>
      <c r="E10" s="261" t="s">
        <v>185</v>
      </c>
      <c r="F10" s="259" t="s">
        <v>401</v>
      </c>
      <c r="G10" s="96"/>
      <c r="H10" s="259" t="s">
        <v>411</v>
      </c>
      <c r="I10" s="96"/>
      <c r="J10" s="259" t="s">
        <v>422</v>
      </c>
      <c r="K10" s="96"/>
      <c r="L10" s="261" t="s">
        <v>252</v>
      </c>
      <c r="M10" s="259" t="s">
        <v>430</v>
      </c>
      <c r="N10" s="96"/>
      <c r="O10" s="247" t="s">
        <v>439</v>
      </c>
      <c r="P10" s="154">
        <v>2</v>
      </c>
      <c r="R10" s="261" t="s">
        <v>356</v>
      </c>
      <c r="S10" s="261">
        <v>27</v>
      </c>
    </row>
    <row r="11" spans="1:16" ht="36" customHeight="1">
      <c r="A11" s="154">
        <v>3</v>
      </c>
      <c r="B11" s="248" t="s">
        <v>172</v>
      </c>
      <c r="C11" s="259" t="s">
        <v>391</v>
      </c>
      <c r="D11" s="96"/>
      <c r="E11" s="261" t="s">
        <v>139</v>
      </c>
      <c r="F11" s="259" t="s">
        <v>402</v>
      </c>
      <c r="G11" s="96"/>
      <c r="H11" s="259" t="s">
        <v>412</v>
      </c>
      <c r="I11" s="96"/>
      <c r="J11" s="259" t="s">
        <v>423</v>
      </c>
      <c r="K11" s="96"/>
      <c r="L11" s="261" t="s">
        <v>193</v>
      </c>
      <c r="M11" s="259" t="s">
        <v>454</v>
      </c>
      <c r="N11" s="96"/>
      <c r="O11" s="247" t="s">
        <v>440</v>
      </c>
      <c r="P11" s="154">
        <v>3</v>
      </c>
    </row>
    <row r="12" spans="1:16" ht="36" customHeight="1">
      <c r="A12" s="154">
        <v>4</v>
      </c>
      <c r="B12" s="248" t="s">
        <v>174</v>
      </c>
      <c r="C12" s="259" t="s">
        <v>392</v>
      </c>
      <c r="D12" s="96"/>
      <c r="E12" s="261" t="s">
        <v>35</v>
      </c>
      <c r="F12" s="259" t="s">
        <v>450</v>
      </c>
      <c r="G12" s="96"/>
      <c r="H12" s="259" t="s">
        <v>413</v>
      </c>
      <c r="I12" s="96"/>
      <c r="J12" s="259" t="s">
        <v>451</v>
      </c>
      <c r="K12" s="96"/>
      <c r="L12" s="261" t="s">
        <v>235</v>
      </c>
      <c r="M12" s="259" t="s">
        <v>431</v>
      </c>
      <c r="N12" s="96"/>
      <c r="O12" s="247" t="s">
        <v>441</v>
      </c>
      <c r="P12" s="154">
        <v>4</v>
      </c>
    </row>
    <row r="13" spans="1:16" ht="36" customHeight="1">
      <c r="A13" s="154">
        <v>5</v>
      </c>
      <c r="B13" s="248" t="s">
        <v>177</v>
      </c>
      <c r="C13" s="259" t="s">
        <v>393</v>
      </c>
      <c r="D13" s="96"/>
      <c r="E13" s="261" t="s">
        <v>305</v>
      </c>
      <c r="F13" s="259" t="s">
        <v>403</v>
      </c>
      <c r="G13" s="96"/>
      <c r="H13" s="259" t="s">
        <v>414</v>
      </c>
      <c r="I13" s="96"/>
      <c r="J13" s="259" t="s">
        <v>424</v>
      </c>
      <c r="K13" s="96"/>
      <c r="L13" s="261" t="s">
        <v>143</v>
      </c>
      <c r="M13" s="259" t="s">
        <v>432</v>
      </c>
      <c r="N13" s="96"/>
      <c r="O13" s="246" t="s">
        <v>442</v>
      </c>
      <c r="P13" s="154">
        <v>5</v>
      </c>
    </row>
    <row r="14" spans="1:16" ht="36" customHeight="1">
      <c r="A14" s="154">
        <v>6</v>
      </c>
      <c r="B14" s="248" t="s">
        <v>84</v>
      </c>
      <c r="C14" s="259" t="s">
        <v>394</v>
      </c>
      <c r="D14" s="96"/>
      <c r="E14" s="261" t="s">
        <v>224</v>
      </c>
      <c r="F14" s="259" t="s">
        <v>404</v>
      </c>
      <c r="G14" s="96"/>
      <c r="H14" s="259" t="s">
        <v>415</v>
      </c>
      <c r="I14" s="96"/>
      <c r="J14" s="259" t="s">
        <v>452</v>
      </c>
      <c r="K14" s="96"/>
      <c r="L14" s="261" t="s">
        <v>242</v>
      </c>
      <c r="M14" s="259" t="s">
        <v>453</v>
      </c>
      <c r="N14" s="96"/>
      <c r="O14" s="247" t="s">
        <v>443</v>
      </c>
      <c r="P14" s="154">
        <v>6</v>
      </c>
    </row>
    <row r="15" spans="1:16" ht="36" customHeight="1">
      <c r="A15" s="154">
        <v>7</v>
      </c>
      <c r="B15" s="248" t="s">
        <v>248</v>
      </c>
      <c r="C15" s="259" t="s">
        <v>395</v>
      </c>
      <c r="D15" s="96"/>
      <c r="E15" s="261" t="s">
        <v>187</v>
      </c>
      <c r="F15" s="259" t="s">
        <v>405</v>
      </c>
      <c r="G15" s="96"/>
      <c r="H15" s="259" t="s">
        <v>416</v>
      </c>
      <c r="I15" s="96"/>
      <c r="J15" s="259" t="s">
        <v>425</v>
      </c>
      <c r="K15" s="96"/>
      <c r="L15" s="96"/>
      <c r="M15" s="259" t="s">
        <v>433</v>
      </c>
      <c r="N15" s="96"/>
      <c r="O15" s="247" t="s">
        <v>444</v>
      </c>
      <c r="P15" s="154">
        <v>7</v>
      </c>
    </row>
    <row r="16" spans="1:16" ht="36" customHeight="1">
      <c r="A16" s="154">
        <v>8</v>
      </c>
      <c r="B16" s="248" t="s">
        <v>86</v>
      </c>
      <c r="C16" s="259" t="s">
        <v>396</v>
      </c>
      <c r="D16" s="96"/>
      <c r="E16" s="261" t="s">
        <v>226</v>
      </c>
      <c r="F16" s="259" t="s">
        <v>406</v>
      </c>
      <c r="G16" s="96"/>
      <c r="H16" s="259" t="s">
        <v>417</v>
      </c>
      <c r="I16" s="96"/>
      <c r="J16" s="259" t="s">
        <v>426</v>
      </c>
      <c r="K16" s="96"/>
      <c r="L16" s="96"/>
      <c r="M16" s="259" t="s">
        <v>434</v>
      </c>
      <c r="N16" s="96"/>
      <c r="O16" s="247" t="s">
        <v>445</v>
      </c>
      <c r="P16" s="154">
        <v>8</v>
      </c>
    </row>
    <row r="17" spans="1:16" ht="36" customHeight="1">
      <c r="A17" s="154">
        <v>9</v>
      </c>
      <c r="B17" s="248" t="s">
        <v>183</v>
      </c>
      <c r="C17" s="259" t="s">
        <v>397</v>
      </c>
      <c r="D17" s="96"/>
      <c r="E17" s="261" t="s">
        <v>96</v>
      </c>
      <c r="F17" s="259" t="s">
        <v>407</v>
      </c>
      <c r="G17" s="96"/>
      <c r="H17" s="259" t="s">
        <v>419</v>
      </c>
      <c r="I17" s="96"/>
      <c r="J17" s="259" t="s">
        <v>427</v>
      </c>
      <c r="K17" s="96"/>
      <c r="L17" s="96"/>
      <c r="M17" s="259" t="s">
        <v>435</v>
      </c>
      <c r="N17" s="96"/>
      <c r="O17" s="247" t="s">
        <v>446</v>
      </c>
      <c r="P17" s="154">
        <v>9</v>
      </c>
    </row>
    <row r="18" spans="1:16" ht="36" customHeight="1">
      <c r="A18" s="154">
        <v>10</v>
      </c>
      <c r="B18" s="248" t="s">
        <v>246</v>
      </c>
      <c r="C18" s="259" t="s">
        <v>398</v>
      </c>
      <c r="D18" s="96"/>
      <c r="E18" s="261" t="s">
        <v>189</v>
      </c>
      <c r="F18" s="259" t="s">
        <v>408</v>
      </c>
      <c r="G18" s="96"/>
      <c r="H18" s="259" t="s">
        <v>418</v>
      </c>
      <c r="I18" s="96"/>
      <c r="J18" s="259" t="s">
        <v>428</v>
      </c>
      <c r="K18" s="96"/>
      <c r="L18" s="96"/>
      <c r="M18" s="259" t="s">
        <v>436</v>
      </c>
      <c r="N18" s="96"/>
      <c r="O18" s="247" t="s">
        <v>447</v>
      </c>
      <c r="P18" s="154">
        <v>10</v>
      </c>
    </row>
    <row r="19" spans="1:16" ht="36" customHeight="1" thickBot="1">
      <c r="A19" s="154">
        <v>11</v>
      </c>
      <c r="B19" s="245" t="s">
        <v>216</v>
      </c>
      <c r="C19" s="244" t="s">
        <v>399</v>
      </c>
      <c r="D19" s="158"/>
      <c r="E19" s="243" t="s">
        <v>141</v>
      </c>
      <c r="F19" s="244" t="s">
        <v>409</v>
      </c>
      <c r="G19" s="158"/>
      <c r="H19" s="244" t="s">
        <v>420</v>
      </c>
      <c r="I19" s="158"/>
      <c r="J19" s="244" t="s">
        <v>429</v>
      </c>
      <c r="K19" s="158"/>
      <c r="L19" s="158"/>
      <c r="M19" s="244" t="s">
        <v>437</v>
      </c>
      <c r="N19" s="158"/>
      <c r="O19" s="242" t="s">
        <v>448</v>
      </c>
      <c r="P19" s="154">
        <v>11</v>
      </c>
    </row>
    <row r="20" spans="1:16" ht="18.75">
      <c r="A20" s="153"/>
      <c r="B20" s="151">
        <v>1</v>
      </c>
      <c r="C20" s="151">
        <v>2</v>
      </c>
      <c r="D20" s="151">
        <v>3</v>
      </c>
      <c r="E20" s="151">
        <v>4</v>
      </c>
      <c r="F20" s="151">
        <v>5</v>
      </c>
      <c r="G20" s="151">
        <v>6</v>
      </c>
      <c r="H20" s="151">
        <v>7</v>
      </c>
      <c r="I20" s="151">
        <v>8</v>
      </c>
      <c r="J20" s="151">
        <v>9</v>
      </c>
      <c r="K20" s="151">
        <v>10</v>
      </c>
      <c r="L20" s="151">
        <v>11</v>
      </c>
      <c r="M20" s="151">
        <v>12</v>
      </c>
      <c r="N20" s="151">
        <v>13</v>
      </c>
      <c r="O20" s="151">
        <v>14</v>
      </c>
      <c r="P20" s="153"/>
    </row>
    <row r="22" spans="2:15" ht="22.5" customHeight="1">
      <c r="B22" s="261" t="s">
        <v>356</v>
      </c>
      <c r="C22" s="259" t="s">
        <v>357</v>
      </c>
      <c r="E22" s="261" t="s">
        <v>356</v>
      </c>
      <c r="F22" s="259" t="s">
        <v>357</v>
      </c>
      <c r="H22" s="259" t="s">
        <v>357</v>
      </c>
      <c r="J22" s="259" t="s">
        <v>357</v>
      </c>
      <c r="L22" s="261" t="s">
        <v>356</v>
      </c>
      <c r="M22" s="259" t="s">
        <v>357</v>
      </c>
      <c r="N22" s="259" t="s">
        <v>357</v>
      </c>
      <c r="O22" s="259" t="s">
        <v>357</v>
      </c>
    </row>
    <row r="23" spans="3:15" ht="19.5">
      <c r="C23" s="259" t="s">
        <v>455</v>
      </c>
      <c r="F23" s="259" t="s">
        <v>455</v>
      </c>
      <c r="H23" s="259" t="s">
        <v>455</v>
      </c>
      <c r="J23" s="259" t="s">
        <v>455</v>
      </c>
      <c r="M23" s="259" t="s">
        <v>455</v>
      </c>
      <c r="N23" s="259" t="s">
        <v>455</v>
      </c>
      <c r="O23" s="259" t="s">
        <v>455</v>
      </c>
    </row>
  </sheetData>
  <sheetProtection/>
  <mergeCells count="4">
    <mergeCell ref="B1:O1"/>
    <mergeCell ref="B2:O2"/>
    <mergeCell ref="B3:O3"/>
    <mergeCell ref="F4:L5"/>
  </mergeCells>
  <printOptions horizontalCentered="1"/>
  <pageMargins left="0.8267716535433072" right="0.9055118110236221" top="0.5" bottom="0.47" header="0.1968503937007874" footer="0.1968503937007874"/>
  <pageSetup fitToWidth="2" horizontalDpi="600" verticalDpi="600" orientation="landscape" paperSize="9" scale="98" r:id="rId2"/>
  <headerFooter alignWithMargins="0">
    <oddHeader>&amp;R&amp;"Arial CE,Bold\&amp;14 302</oddHead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4" sqref="E14"/>
    </sheetView>
  </sheetViews>
  <sheetFormatPr defaultColWidth="9.140625" defaultRowHeight="12.75"/>
  <cols>
    <col min="1" max="1" width="3.7109375" style="68" customWidth="1"/>
    <col min="2" max="2" width="23.00390625" style="68" customWidth="1"/>
    <col min="3" max="3" width="15.28125" style="68" customWidth="1"/>
    <col min="4" max="4" width="25.7109375" style="68" customWidth="1"/>
    <col min="5" max="5" width="19.28125" style="68" customWidth="1"/>
    <col min="6" max="16384" width="9.140625" style="68" customWidth="1"/>
  </cols>
  <sheetData>
    <row r="1" spans="1:5" ht="18.75" customHeight="1">
      <c r="A1" s="1" t="s">
        <v>0</v>
      </c>
      <c r="B1" s="94" t="s">
        <v>1</v>
      </c>
      <c r="C1" s="94" t="s">
        <v>2</v>
      </c>
      <c r="D1" s="94" t="s">
        <v>3</v>
      </c>
      <c r="E1" s="13" t="s">
        <v>11</v>
      </c>
    </row>
    <row r="2" spans="1:4" ht="15" customHeight="1">
      <c r="A2" s="1">
        <v>1</v>
      </c>
      <c r="B2" s="94" t="s">
        <v>211</v>
      </c>
      <c r="C2" s="94" t="s">
        <v>210</v>
      </c>
      <c r="D2" s="15"/>
    </row>
    <row r="3" spans="1:5" ht="15" customHeight="1">
      <c r="A3" s="1">
        <f>A2+1</f>
        <v>2</v>
      </c>
      <c r="B3" s="94"/>
      <c r="C3" s="94"/>
      <c r="D3" s="15"/>
      <c r="E3" s="127" t="s">
        <v>135</v>
      </c>
    </row>
    <row r="4" spans="1:4" ht="15" customHeight="1">
      <c r="A4" s="1">
        <f aca="true" t="shared" si="0" ref="A4:A30">A3+1</f>
        <v>3</v>
      </c>
      <c r="B4" s="94" t="s">
        <v>170</v>
      </c>
      <c r="C4" s="94" t="s">
        <v>169</v>
      </c>
      <c r="D4" s="15"/>
    </row>
    <row r="5" spans="1:5" ht="15" customHeight="1">
      <c r="A5" s="1">
        <f t="shared" si="0"/>
        <v>4</v>
      </c>
      <c r="B5" s="94" t="s">
        <v>172</v>
      </c>
      <c r="C5" s="94" t="s">
        <v>171</v>
      </c>
      <c r="D5" s="15"/>
      <c r="E5" s="128" t="s">
        <v>51</v>
      </c>
    </row>
    <row r="6" spans="1:5" ht="15" customHeight="1">
      <c r="A6" s="1">
        <f t="shared" si="0"/>
        <v>5</v>
      </c>
      <c r="B6" s="94" t="s">
        <v>174</v>
      </c>
      <c r="C6" s="94" t="s">
        <v>173</v>
      </c>
      <c r="D6" s="15"/>
      <c r="E6" s="129" t="s">
        <v>55</v>
      </c>
    </row>
    <row r="7" spans="1:4" ht="15" customHeight="1">
      <c r="A7" s="1">
        <f t="shared" si="0"/>
        <v>6</v>
      </c>
      <c r="B7" s="94" t="s">
        <v>177</v>
      </c>
      <c r="C7" s="94" t="s">
        <v>176</v>
      </c>
      <c r="D7" s="15"/>
    </row>
    <row r="8" spans="1:5" ht="15" customHeight="1">
      <c r="A8" s="1">
        <f t="shared" si="0"/>
        <v>7</v>
      </c>
      <c r="B8" s="94" t="s">
        <v>84</v>
      </c>
      <c r="C8" s="94" t="s">
        <v>83</v>
      </c>
      <c r="D8" s="15"/>
      <c r="E8" s="206" t="s">
        <v>261</v>
      </c>
    </row>
    <row r="9" spans="1:4" ht="15" customHeight="1">
      <c r="A9" s="1">
        <f t="shared" si="0"/>
        <v>8</v>
      </c>
      <c r="B9" s="94" t="s">
        <v>248</v>
      </c>
      <c r="C9" s="94" t="s">
        <v>247</v>
      </c>
      <c r="D9" s="15"/>
    </row>
    <row r="10" spans="1:5" ht="15" customHeight="1">
      <c r="A10" s="1">
        <f t="shared" si="0"/>
        <v>9</v>
      </c>
      <c r="B10" s="94" t="s">
        <v>86</v>
      </c>
      <c r="C10" s="94" t="s">
        <v>85</v>
      </c>
      <c r="D10" s="15"/>
      <c r="E10" s="130" t="s">
        <v>262</v>
      </c>
    </row>
    <row r="11" spans="1:5" ht="15" customHeight="1">
      <c r="A11" s="1">
        <f t="shared" si="0"/>
        <v>10</v>
      </c>
      <c r="B11" s="94"/>
      <c r="C11" s="94"/>
      <c r="D11" s="15"/>
      <c r="E11" s="130"/>
    </row>
    <row r="12" spans="1:5" ht="15" customHeight="1">
      <c r="A12" s="1">
        <f t="shared" si="0"/>
        <v>11</v>
      </c>
      <c r="B12" s="94" t="s">
        <v>183</v>
      </c>
      <c r="C12" s="94" t="s">
        <v>182</v>
      </c>
      <c r="D12" s="15"/>
      <c r="E12" s="129"/>
    </row>
    <row r="13" spans="1:5" ht="15" customHeight="1">
      <c r="A13" s="1">
        <f t="shared" si="0"/>
        <v>12</v>
      </c>
      <c r="B13" s="94" t="s">
        <v>246</v>
      </c>
      <c r="C13" s="94" t="s">
        <v>245</v>
      </c>
      <c r="D13" s="15"/>
      <c r="E13" s="131">
        <v>41611</v>
      </c>
    </row>
    <row r="14" spans="1:4" ht="15" customHeight="1">
      <c r="A14" s="1">
        <f t="shared" si="0"/>
        <v>13</v>
      </c>
      <c r="B14" s="94" t="s">
        <v>216</v>
      </c>
      <c r="C14" s="94" t="s">
        <v>215</v>
      </c>
      <c r="D14" s="15"/>
    </row>
    <row r="15" spans="1:4" ht="15" customHeight="1">
      <c r="A15" s="1">
        <f t="shared" si="0"/>
        <v>14</v>
      </c>
      <c r="B15" s="94" t="s">
        <v>220</v>
      </c>
      <c r="C15" s="94" t="s">
        <v>219</v>
      </c>
      <c r="D15" s="15"/>
    </row>
    <row r="16" spans="1:5" ht="15" customHeight="1">
      <c r="A16" s="1">
        <f t="shared" si="0"/>
        <v>15</v>
      </c>
      <c r="B16" s="94" t="s">
        <v>185</v>
      </c>
      <c r="C16" s="94" t="s">
        <v>184</v>
      </c>
      <c r="D16" s="15"/>
      <c r="E16" s="132"/>
    </row>
    <row r="17" spans="1:4" ht="15" customHeight="1">
      <c r="A17" s="1">
        <f t="shared" si="0"/>
        <v>16</v>
      </c>
      <c r="B17" s="94" t="s">
        <v>139</v>
      </c>
      <c r="C17" s="94" t="s">
        <v>138</v>
      </c>
      <c r="D17" s="15"/>
    </row>
    <row r="18" spans="1:4" ht="15" customHeight="1">
      <c r="A18" s="1">
        <f t="shared" si="0"/>
        <v>17</v>
      </c>
      <c r="B18" s="94" t="s">
        <v>305</v>
      </c>
      <c r="C18" s="94" t="s">
        <v>304</v>
      </c>
      <c r="D18" s="15"/>
    </row>
    <row r="19" spans="1:4" ht="15" customHeight="1">
      <c r="A19" s="1">
        <f t="shared" si="0"/>
        <v>18</v>
      </c>
      <c r="B19" s="94" t="s">
        <v>35</v>
      </c>
      <c r="C19" s="94" t="s">
        <v>93</v>
      </c>
      <c r="D19" s="15"/>
    </row>
    <row r="20" spans="1:4" ht="15" customHeight="1">
      <c r="A20" s="1">
        <f t="shared" si="0"/>
        <v>19</v>
      </c>
      <c r="B20" s="94" t="s">
        <v>224</v>
      </c>
      <c r="C20" s="94" t="s">
        <v>223</v>
      </c>
      <c r="D20" s="15"/>
    </row>
    <row r="21" spans="1:4" ht="15" customHeight="1">
      <c r="A21" s="1">
        <f t="shared" si="0"/>
        <v>20</v>
      </c>
      <c r="B21" s="94" t="s">
        <v>187</v>
      </c>
      <c r="C21" s="94" t="s">
        <v>186</v>
      </c>
      <c r="D21" s="15"/>
    </row>
    <row r="22" spans="1:4" ht="15" customHeight="1">
      <c r="A22" s="1">
        <f t="shared" si="0"/>
        <v>21</v>
      </c>
      <c r="B22" s="94" t="s">
        <v>226</v>
      </c>
      <c r="C22" s="94" t="s">
        <v>225</v>
      </c>
      <c r="D22" s="15"/>
    </row>
    <row r="23" spans="1:4" ht="15" customHeight="1">
      <c r="A23" s="1">
        <f t="shared" si="0"/>
        <v>22</v>
      </c>
      <c r="B23" s="94" t="s">
        <v>96</v>
      </c>
      <c r="C23" s="94" t="s">
        <v>95</v>
      </c>
      <c r="D23" s="15"/>
    </row>
    <row r="24" spans="1:4" ht="15" customHeight="1">
      <c r="A24" s="1">
        <f t="shared" si="0"/>
        <v>23</v>
      </c>
      <c r="B24" s="94" t="s">
        <v>189</v>
      </c>
      <c r="C24" s="94" t="s">
        <v>188</v>
      </c>
      <c r="D24" s="15"/>
    </row>
    <row r="25" spans="1:4" ht="15" customHeight="1">
      <c r="A25" s="1">
        <f t="shared" si="0"/>
        <v>24</v>
      </c>
      <c r="B25" s="94" t="s">
        <v>141</v>
      </c>
      <c r="C25" s="94" t="s">
        <v>140</v>
      </c>
      <c r="D25" s="15"/>
    </row>
    <row r="26" spans="1:4" ht="15" customHeight="1">
      <c r="A26" s="1">
        <f t="shared" si="0"/>
        <v>25</v>
      </c>
      <c r="B26" s="94" t="s">
        <v>252</v>
      </c>
      <c r="C26" s="94" t="s">
        <v>253</v>
      </c>
      <c r="D26" s="15"/>
    </row>
    <row r="27" spans="1:4" ht="15" customHeight="1">
      <c r="A27" s="1">
        <f t="shared" si="0"/>
        <v>26</v>
      </c>
      <c r="B27" s="94" t="s">
        <v>193</v>
      </c>
      <c r="C27" s="94" t="s">
        <v>192</v>
      </c>
      <c r="D27" s="15"/>
    </row>
    <row r="28" spans="1:4" ht="15" customHeight="1">
      <c r="A28" s="1">
        <f t="shared" si="0"/>
        <v>27</v>
      </c>
      <c r="B28" s="94" t="s">
        <v>235</v>
      </c>
      <c r="C28" s="94" t="s">
        <v>234</v>
      </c>
      <c r="D28" s="15"/>
    </row>
    <row r="29" spans="1:4" ht="15" customHeight="1">
      <c r="A29" s="1">
        <f t="shared" si="0"/>
        <v>28</v>
      </c>
      <c r="B29" s="94" t="s">
        <v>143</v>
      </c>
      <c r="C29" s="94" t="s">
        <v>142</v>
      </c>
      <c r="D29" s="15"/>
    </row>
    <row r="30" spans="1:7" ht="15" customHeight="1">
      <c r="A30" s="1">
        <f t="shared" si="0"/>
        <v>29</v>
      </c>
      <c r="B30" s="94" t="s">
        <v>242</v>
      </c>
      <c r="C30" s="94" t="s">
        <v>241</v>
      </c>
      <c r="D30" s="15"/>
      <c r="E30" s="110"/>
      <c r="F30" s="110"/>
      <c r="G30" s="110"/>
    </row>
  </sheetData>
  <sheetProtection/>
  <printOptions horizontalCentered="1"/>
  <pageMargins left="0.7874015748031497" right="0.7874015748031497" top="0.5511811023622047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P39" sqref="P39"/>
    </sheetView>
  </sheetViews>
  <sheetFormatPr defaultColWidth="9.140625" defaultRowHeight="12.75"/>
  <cols>
    <col min="1" max="1" width="3.7109375" style="190" customWidth="1"/>
    <col min="2" max="2" width="22.57421875" style="190" bestFit="1" customWidth="1"/>
    <col min="3" max="3" width="15.7109375" style="190" customWidth="1"/>
    <col min="4" max="17" width="3.57421875" style="204" customWidth="1"/>
    <col min="18" max="19" width="4.28125" style="204" customWidth="1"/>
    <col min="20" max="20" width="23.421875" style="190" bestFit="1" customWidth="1"/>
    <col min="21" max="16384" width="9.140625" style="190" customWidth="1"/>
  </cols>
  <sheetData>
    <row r="1" spans="1:20" ht="57.75">
      <c r="A1" s="147" t="s">
        <v>0</v>
      </c>
      <c r="B1" s="147" t="s">
        <v>1</v>
      </c>
      <c r="C1" s="147" t="s">
        <v>2</v>
      </c>
      <c r="D1" s="148">
        <v>41520</v>
      </c>
      <c r="E1" s="148">
        <f>D1+7</f>
        <v>41527</v>
      </c>
      <c r="F1" s="148">
        <f>E1+7</f>
        <v>41534</v>
      </c>
      <c r="G1" s="148">
        <f aca="true" t="shared" si="0" ref="G1:N1">F1+7</f>
        <v>41541</v>
      </c>
      <c r="H1" s="148">
        <f>G1</f>
        <v>41541</v>
      </c>
      <c r="I1" s="148">
        <f>H1+14</f>
        <v>41555</v>
      </c>
      <c r="J1" s="148">
        <f t="shared" si="0"/>
        <v>41562</v>
      </c>
      <c r="K1" s="148">
        <f>J1+14</f>
        <v>41576</v>
      </c>
      <c r="L1" s="148">
        <f t="shared" si="0"/>
        <v>41583</v>
      </c>
      <c r="M1" s="148">
        <f t="shared" si="0"/>
        <v>41590</v>
      </c>
      <c r="N1" s="148">
        <f t="shared" si="0"/>
        <v>41597</v>
      </c>
      <c r="O1" s="148">
        <f>N1+7</f>
        <v>41604</v>
      </c>
      <c r="P1" s="148">
        <f>O1+7</f>
        <v>41611</v>
      </c>
      <c r="Q1" s="148">
        <f>P1+7</f>
        <v>41618</v>
      </c>
      <c r="R1" s="148" t="s">
        <v>14</v>
      </c>
      <c r="S1" s="148" t="s">
        <v>70</v>
      </c>
      <c r="T1" s="148" t="s">
        <v>17</v>
      </c>
    </row>
    <row r="2" spans="1:20" ht="15" customHeight="1">
      <c r="A2" s="1">
        <v>1</v>
      </c>
      <c r="B2" s="94" t="s">
        <v>211</v>
      </c>
      <c r="C2" s="94" t="s">
        <v>210</v>
      </c>
      <c r="D2" s="203">
        <v>1</v>
      </c>
      <c r="E2" s="203">
        <v>1</v>
      </c>
      <c r="F2" s="203">
        <v>0</v>
      </c>
      <c r="G2" s="203">
        <v>1</v>
      </c>
      <c r="H2" s="203">
        <v>1</v>
      </c>
      <c r="I2" s="203">
        <v>1</v>
      </c>
      <c r="J2" s="203">
        <v>1</v>
      </c>
      <c r="K2" s="203">
        <v>1</v>
      </c>
      <c r="L2" s="203">
        <v>1</v>
      </c>
      <c r="M2" s="203">
        <v>1</v>
      </c>
      <c r="N2" s="203">
        <v>1</v>
      </c>
      <c r="O2" s="203">
        <v>1</v>
      </c>
      <c r="P2" s="280">
        <v>1</v>
      </c>
      <c r="Q2" s="203"/>
      <c r="R2" s="203">
        <f>SUM(D2:Q2)/14*100</f>
        <v>85.71428571428571</v>
      </c>
      <c r="S2" s="203"/>
      <c r="T2" s="202"/>
    </row>
    <row r="3" spans="1:20" ht="15" customHeight="1">
      <c r="A3" s="1">
        <f>A2+1</f>
        <v>2</v>
      </c>
      <c r="B3" s="277" t="s">
        <v>78</v>
      </c>
      <c r="C3" s="277" t="s">
        <v>77</v>
      </c>
      <c r="D3" s="278">
        <v>0</v>
      </c>
      <c r="E3" s="278">
        <v>0</v>
      </c>
      <c r="F3" s="278">
        <v>0</v>
      </c>
      <c r="G3" s="278">
        <v>0</v>
      </c>
      <c r="H3" s="278">
        <v>0</v>
      </c>
      <c r="I3" s="278">
        <v>0</v>
      </c>
      <c r="J3" s="278">
        <v>0</v>
      </c>
      <c r="K3" s="278">
        <v>0</v>
      </c>
      <c r="L3" s="278">
        <v>0</v>
      </c>
      <c r="M3" s="278">
        <v>0</v>
      </c>
      <c r="N3" s="278">
        <v>0</v>
      </c>
      <c r="O3" s="278">
        <v>0</v>
      </c>
      <c r="P3" s="278">
        <v>0</v>
      </c>
      <c r="Q3" s="278">
        <v>0</v>
      </c>
      <c r="R3" s="278">
        <f aca="true" t="shared" si="1" ref="R3:R30">SUM(D3:Q3)/14*100</f>
        <v>0</v>
      </c>
      <c r="S3" s="278"/>
      <c r="T3" s="202"/>
    </row>
    <row r="4" spans="1:20" ht="15" customHeight="1">
      <c r="A4" s="1">
        <f aca="true" t="shared" si="2" ref="A4:A30">A3+1</f>
        <v>3</v>
      </c>
      <c r="B4" s="94" t="s">
        <v>170</v>
      </c>
      <c r="C4" s="94" t="s">
        <v>169</v>
      </c>
      <c r="D4" s="203">
        <v>1</v>
      </c>
      <c r="E4" s="203">
        <v>1</v>
      </c>
      <c r="F4" s="203">
        <v>1</v>
      </c>
      <c r="G4" s="203">
        <v>1</v>
      </c>
      <c r="H4" s="203">
        <v>1</v>
      </c>
      <c r="I4" s="203">
        <v>1</v>
      </c>
      <c r="J4" s="203">
        <v>1</v>
      </c>
      <c r="K4" s="203">
        <v>1</v>
      </c>
      <c r="L4" s="203">
        <v>1</v>
      </c>
      <c r="M4" s="203">
        <v>1</v>
      </c>
      <c r="N4" s="203">
        <v>1</v>
      </c>
      <c r="O4" s="203">
        <v>1</v>
      </c>
      <c r="P4" s="280">
        <v>1</v>
      </c>
      <c r="Q4" s="203"/>
      <c r="R4" s="203">
        <f t="shared" si="1"/>
        <v>92.85714285714286</v>
      </c>
      <c r="S4" s="203"/>
      <c r="T4" s="202"/>
    </row>
    <row r="5" spans="1:20" ht="15" customHeight="1">
      <c r="A5" s="1">
        <f t="shared" si="2"/>
        <v>4</v>
      </c>
      <c r="B5" s="94" t="s">
        <v>172</v>
      </c>
      <c r="C5" s="94" t="s">
        <v>171</v>
      </c>
      <c r="D5" s="203">
        <v>1</v>
      </c>
      <c r="E5" s="203">
        <v>1</v>
      </c>
      <c r="F5" s="203">
        <v>1</v>
      </c>
      <c r="G5" s="203">
        <v>1</v>
      </c>
      <c r="H5" s="203">
        <v>1</v>
      </c>
      <c r="I5" s="203">
        <v>1</v>
      </c>
      <c r="J5" s="203">
        <v>1</v>
      </c>
      <c r="K5" s="203">
        <v>1</v>
      </c>
      <c r="L5" s="203">
        <v>1</v>
      </c>
      <c r="M5" s="203">
        <v>1</v>
      </c>
      <c r="N5" s="203">
        <v>1</v>
      </c>
      <c r="O5" s="203">
        <v>1</v>
      </c>
      <c r="P5" s="280">
        <v>1</v>
      </c>
      <c r="Q5" s="203"/>
      <c r="R5" s="203">
        <f t="shared" si="1"/>
        <v>92.85714285714286</v>
      </c>
      <c r="S5" s="203"/>
      <c r="T5" s="202"/>
    </row>
    <row r="6" spans="1:20" ht="15" customHeight="1">
      <c r="A6" s="1">
        <f t="shared" si="2"/>
        <v>5</v>
      </c>
      <c r="B6" s="94" t="s">
        <v>174</v>
      </c>
      <c r="C6" s="94" t="s">
        <v>173</v>
      </c>
      <c r="D6" s="203">
        <v>1</v>
      </c>
      <c r="E6" s="203">
        <v>1</v>
      </c>
      <c r="F6" s="203">
        <v>1</v>
      </c>
      <c r="G6" s="203">
        <v>1</v>
      </c>
      <c r="H6" s="203">
        <v>1</v>
      </c>
      <c r="I6" s="203">
        <v>1</v>
      </c>
      <c r="J6" s="203">
        <v>0</v>
      </c>
      <c r="K6" s="203">
        <v>0</v>
      </c>
      <c r="L6" s="203">
        <v>1</v>
      </c>
      <c r="M6" s="203">
        <v>1</v>
      </c>
      <c r="N6" s="203">
        <v>1</v>
      </c>
      <c r="O6" s="203">
        <v>0</v>
      </c>
      <c r="P6" s="280">
        <v>1</v>
      </c>
      <c r="Q6" s="203"/>
      <c r="R6" s="203">
        <f t="shared" si="1"/>
        <v>71.42857142857143</v>
      </c>
      <c r="S6" s="203"/>
      <c r="T6" s="202"/>
    </row>
    <row r="7" spans="1:20" ht="15" customHeight="1">
      <c r="A7" s="1">
        <f t="shared" si="2"/>
        <v>6</v>
      </c>
      <c r="B7" s="94" t="s">
        <v>177</v>
      </c>
      <c r="C7" s="94" t="s">
        <v>176</v>
      </c>
      <c r="D7" s="203">
        <v>1</v>
      </c>
      <c r="E7" s="203">
        <v>1</v>
      </c>
      <c r="F7" s="203">
        <v>1</v>
      </c>
      <c r="G7" s="203">
        <v>1</v>
      </c>
      <c r="H7" s="203">
        <v>1</v>
      </c>
      <c r="I7" s="203">
        <v>0</v>
      </c>
      <c r="J7" s="203">
        <v>1</v>
      </c>
      <c r="K7" s="203">
        <v>1</v>
      </c>
      <c r="L7" s="203">
        <v>1</v>
      </c>
      <c r="M7" s="203">
        <v>1</v>
      </c>
      <c r="N7" s="203">
        <v>1</v>
      </c>
      <c r="O7" s="203">
        <v>0</v>
      </c>
      <c r="P7" s="280">
        <v>1</v>
      </c>
      <c r="Q7" s="203"/>
      <c r="R7" s="203">
        <f t="shared" si="1"/>
        <v>78.57142857142857</v>
      </c>
      <c r="S7" s="203"/>
      <c r="T7" s="202"/>
    </row>
    <row r="8" spans="1:20" ht="15" customHeight="1">
      <c r="A8" s="1">
        <f t="shared" si="2"/>
        <v>7</v>
      </c>
      <c r="B8" s="94" t="s">
        <v>84</v>
      </c>
      <c r="C8" s="94" t="s">
        <v>83</v>
      </c>
      <c r="D8" s="205">
        <v>0</v>
      </c>
      <c r="E8" s="205">
        <v>1</v>
      </c>
      <c r="F8" s="205">
        <v>0</v>
      </c>
      <c r="G8" s="205">
        <v>1</v>
      </c>
      <c r="H8" s="205">
        <v>1</v>
      </c>
      <c r="I8" s="205">
        <v>1</v>
      </c>
      <c r="J8" s="205">
        <v>1</v>
      </c>
      <c r="K8" s="205">
        <v>1</v>
      </c>
      <c r="L8" s="205">
        <v>1</v>
      </c>
      <c r="M8" s="205">
        <v>1</v>
      </c>
      <c r="N8" s="205">
        <v>1</v>
      </c>
      <c r="O8" s="205">
        <v>1</v>
      </c>
      <c r="P8" s="280">
        <v>1</v>
      </c>
      <c r="Q8" s="203"/>
      <c r="R8" s="205">
        <f t="shared" si="1"/>
        <v>78.57142857142857</v>
      </c>
      <c r="S8" s="203"/>
      <c r="T8" s="205"/>
    </row>
    <row r="9" spans="1:20" ht="15" customHeight="1">
      <c r="A9" s="1">
        <f t="shared" si="2"/>
        <v>8</v>
      </c>
      <c r="B9" s="94" t="s">
        <v>248</v>
      </c>
      <c r="C9" s="94" t="s">
        <v>247</v>
      </c>
      <c r="D9" s="203">
        <v>1</v>
      </c>
      <c r="E9" s="203">
        <v>1</v>
      </c>
      <c r="F9" s="203">
        <v>1</v>
      </c>
      <c r="G9" s="203">
        <v>1</v>
      </c>
      <c r="H9" s="203">
        <v>1</v>
      </c>
      <c r="I9" s="203">
        <v>0</v>
      </c>
      <c r="J9" s="203">
        <v>0</v>
      </c>
      <c r="K9" s="203">
        <v>1</v>
      </c>
      <c r="L9" s="203">
        <v>1</v>
      </c>
      <c r="M9" s="203">
        <v>1</v>
      </c>
      <c r="N9" s="203">
        <v>1</v>
      </c>
      <c r="O9" s="203">
        <v>0</v>
      </c>
      <c r="P9" s="280">
        <v>1</v>
      </c>
      <c r="Q9" s="203"/>
      <c r="R9" s="203">
        <f t="shared" si="1"/>
        <v>71.42857142857143</v>
      </c>
      <c r="S9" s="203"/>
      <c r="T9" s="202"/>
    </row>
    <row r="10" spans="1:20" ht="15" customHeight="1">
      <c r="A10" s="1">
        <f t="shared" si="2"/>
        <v>9</v>
      </c>
      <c r="B10" s="94" t="s">
        <v>86</v>
      </c>
      <c r="C10" s="94" t="s">
        <v>85</v>
      </c>
      <c r="D10" s="203">
        <v>0</v>
      </c>
      <c r="E10" s="203">
        <v>1</v>
      </c>
      <c r="F10" s="203">
        <v>1</v>
      </c>
      <c r="G10" s="203">
        <v>0</v>
      </c>
      <c r="H10" s="203">
        <v>0</v>
      </c>
      <c r="I10" s="203">
        <v>1</v>
      </c>
      <c r="J10" s="203">
        <v>1</v>
      </c>
      <c r="K10" s="203">
        <v>1</v>
      </c>
      <c r="L10" s="203">
        <v>1</v>
      </c>
      <c r="M10" s="203">
        <v>1</v>
      </c>
      <c r="N10" s="203">
        <v>1</v>
      </c>
      <c r="O10" s="203">
        <v>1</v>
      </c>
      <c r="P10" s="280">
        <v>1</v>
      </c>
      <c r="Q10" s="203"/>
      <c r="R10" s="203">
        <f t="shared" si="1"/>
        <v>71.42857142857143</v>
      </c>
      <c r="S10" s="203"/>
      <c r="T10" s="202"/>
    </row>
    <row r="11" spans="1:20" ht="15" customHeight="1">
      <c r="A11" s="1">
        <f t="shared" si="2"/>
        <v>10</v>
      </c>
      <c r="B11" s="277" t="s">
        <v>88</v>
      </c>
      <c r="C11" s="277" t="s">
        <v>87</v>
      </c>
      <c r="D11" s="278">
        <v>0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8">
        <v>0</v>
      </c>
      <c r="L11" s="278">
        <v>0</v>
      </c>
      <c r="M11" s="278">
        <v>0</v>
      </c>
      <c r="N11" s="278">
        <v>0</v>
      </c>
      <c r="O11" s="278">
        <v>0</v>
      </c>
      <c r="P11" s="278">
        <v>0</v>
      </c>
      <c r="Q11" s="278">
        <v>0</v>
      </c>
      <c r="R11" s="278">
        <f t="shared" si="1"/>
        <v>0</v>
      </c>
      <c r="S11" s="278"/>
      <c r="T11" s="202"/>
    </row>
    <row r="12" spans="1:20" ht="15" customHeight="1">
      <c r="A12" s="1">
        <f t="shared" si="2"/>
        <v>11</v>
      </c>
      <c r="B12" s="94" t="s">
        <v>183</v>
      </c>
      <c r="C12" s="94" t="s">
        <v>182</v>
      </c>
      <c r="D12" s="203">
        <v>1</v>
      </c>
      <c r="E12" s="203">
        <v>1</v>
      </c>
      <c r="F12" s="203">
        <v>1</v>
      </c>
      <c r="G12" s="203">
        <v>1</v>
      </c>
      <c r="H12" s="203">
        <v>1</v>
      </c>
      <c r="I12" s="203">
        <v>1</v>
      </c>
      <c r="J12" s="203">
        <v>1</v>
      </c>
      <c r="K12" s="203">
        <v>0</v>
      </c>
      <c r="L12" s="203">
        <v>1</v>
      </c>
      <c r="M12" s="203">
        <v>1</v>
      </c>
      <c r="N12" s="203">
        <v>1</v>
      </c>
      <c r="O12" s="203">
        <v>1</v>
      </c>
      <c r="P12" s="280">
        <v>1</v>
      </c>
      <c r="Q12" s="203"/>
      <c r="R12" s="203">
        <f t="shared" si="1"/>
        <v>85.71428571428571</v>
      </c>
      <c r="S12" s="203"/>
      <c r="T12" s="202"/>
    </row>
    <row r="13" spans="1:20" ht="15" customHeight="1">
      <c r="A13" s="1">
        <f t="shared" si="2"/>
        <v>12</v>
      </c>
      <c r="B13" s="94" t="s">
        <v>246</v>
      </c>
      <c r="C13" s="94" t="s">
        <v>245</v>
      </c>
      <c r="D13" s="203">
        <v>1</v>
      </c>
      <c r="E13" s="203">
        <v>1</v>
      </c>
      <c r="F13" s="203">
        <v>1</v>
      </c>
      <c r="G13" s="203">
        <v>1</v>
      </c>
      <c r="H13" s="203">
        <v>1</v>
      </c>
      <c r="I13" s="203">
        <v>0</v>
      </c>
      <c r="J13" s="203">
        <v>0</v>
      </c>
      <c r="K13" s="203">
        <v>1</v>
      </c>
      <c r="L13" s="203">
        <v>1</v>
      </c>
      <c r="M13" s="203">
        <v>1</v>
      </c>
      <c r="N13" s="203">
        <v>1</v>
      </c>
      <c r="O13" s="203">
        <v>0</v>
      </c>
      <c r="P13" s="280">
        <v>1</v>
      </c>
      <c r="Q13" s="203"/>
      <c r="R13" s="203">
        <f t="shared" si="1"/>
        <v>71.42857142857143</v>
      </c>
      <c r="S13" s="203"/>
      <c r="T13" s="202"/>
    </row>
    <row r="14" spans="1:20" ht="15" customHeight="1">
      <c r="A14" s="1">
        <f t="shared" si="2"/>
        <v>13</v>
      </c>
      <c r="B14" s="94" t="s">
        <v>216</v>
      </c>
      <c r="C14" s="94" t="s">
        <v>215</v>
      </c>
      <c r="D14" s="203">
        <v>1</v>
      </c>
      <c r="E14" s="203">
        <v>1</v>
      </c>
      <c r="F14" s="203">
        <v>1</v>
      </c>
      <c r="G14" s="203">
        <v>1</v>
      </c>
      <c r="H14" s="203">
        <v>1</v>
      </c>
      <c r="I14" s="203">
        <v>0</v>
      </c>
      <c r="J14" s="203">
        <v>1</v>
      </c>
      <c r="K14" s="203">
        <v>1</v>
      </c>
      <c r="L14" s="203">
        <v>1</v>
      </c>
      <c r="M14" s="203">
        <v>1</v>
      </c>
      <c r="N14" s="203">
        <v>0</v>
      </c>
      <c r="O14" s="203">
        <v>1</v>
      </c>
      <c r="P14" s="280">
        <v>1</v>
      </c>
      <c r="Q14" s="203"/>
      <c r="R14" s="203">
        <f t="shared" si="1"/>
        <v>78.57142857142857</v>
      </c>
      <c r="S14" s="203"/>
      <c r="T14" s="202"/>
    </row>
    <row r="15" spans="1:20" ht="15" customHeight="1">
      <c r="A15" s="1">
        <f t="shared" si="2"/>
        <v>14</v>
      </c>
      <c r="B15" s="94" t="s">
        <v>220</v>
      </c>
      <c r="C15" s="94" t="s">
        <v>219</v>
      </c>
      <c r="D15" s="203">
        <v>1</v>
      </c>
      <c r="E15" s="203">
        <v>1</v>
      </c>
      <c r="F15" s="203">
        <v>0</v>
      </c>
      <c r="G15" s="203">
        <v>1</v>
      </c>
      <c r="H15" s="203">
        <v>1</v>
      </c>
      <c r="I15" s="203">
        <v>0</v>
      </c>
      <c r="J15" s="203">
        <v>1</v>
      </c>
      <c r="K15" s="203">
        <v>1</v>
      </c>
      <c r="L15" s="203">
        <v>1</v>
      </c>
      <c r="M15" s="203">
        <v>1</v>
      </c>
      <c r="N15" s="203">
        <v>1</v>
      </c>
      <c r="O15" s="203">
        <v>1</v>
      </c>
      <c r="P15" s="280">
        <v>1</v>
      </c>
      <c r="Q15" s="203"/>
      <c r="R15" s="203">
        <f t="shared" si="1"/>
        <v>78.57142857142857</v>
      </c>
      <c r="S15" s="203"/>
      <c r="T15" s="202"/>
    </row>
    <row r="16" spans="1:20" ht="15" customHeight="1">
      <c r="A16" s="1">
        <f t="shared" si="2"/>
        <v>15</v>
      </c>
      <c r="B16" s="94" t="s">
        <v>185</v>
      </c>
      <c r="C16" s="94" t="s">
        <v>184</v>
      </c>
      <c r="D16" s="203">
        <v>1</v>
      </c>
      <c r="E16" s="203">
        <v>1</v>
      </c>
      <c r="F16" s="203">
        <v>1</v>
      </c>
      <c r="G16" s="203">
        <v>1</v>
      </c>
      <c r="H16" s="203">
        <v>1</v>
      </c>
      <c r="I16" s="203">
        <v>0</v>
      </c>
      <c r="J16" s="203">
        <v>1</v>
      </c>
      <c r="K16" s="203">
        <v>0</v>
      </c>
      <c r="L16" s="203">
        <v>1</v>
      </c>
      <c r="M16" s="203">
        <v>1</v>
      </c>
      <c r="N16" s="203">
        <v>0</v>
      </c>
      <c r="O16" s="203">
        <v>1</v>
      </c>
      <c r="P16" s="280">
        <v>1</v>
      </c>
      <c r="Q16" s="203"/>
      <c r="R16" s="203">
        <f t="shared" si="1"/>
        <v>71.42857142857143</v>
      </c>
      <c r="S16" s="203"/>
      <c r="T16" s="202"/>
    </row>
    <row r="17" spans="1:20" ht="15" customHeight="1">
      <c r="A17" s="1">
        <f t="shared" si="2"/>
        <v>16</v>
      </c>
      <c r="B17" s="94" t="s">
        <v>139</v>
      </c>
      <c r="C17" s="94" t="s">
        <v>138</v>
      </c>
      <c r="D17" s="203">
        <v>1</v>
      </c>
      <c r="E17" s="203">
        <v>1</v>
      </c>
      <c r="F17" s="203">
        <v>0</v>
      </c>
      <c r="G17" s="203">
        <v>0</v>
      </c>
      <c r="H17" s="203">
        <v>1</v>
      </c>
      <c r="I17" s="203">
        <v>1</v>
      </c>
      <c r="J17" s="203">
        <v>1</v>
      </c>
      <c r="K17" s="203">
        <v>1</v>
      </c>
      <c r="L17" s="203">
        <v>1</v>
      </c>
      <c r="M17" s="203">
        <v>1</v>
      </c>
      <c r="N17" s="203">
        <v>1</v>
      </c>
      <c r="O17" s="203">
        <v>1</v>
      </c>
      <c r="P17" s="280">
        <v>1</v>
      </c>
      <c r="Q17" s="203"/>
      <c r="R17" s="203">
        <f t="shared" si="1"/>
        <v>78.57142857142857</v>
      </c>
      <c r="S17" s="203"/>
      <c r="T17" s="202"/>
    </row>
    <row r="18" spans="1:20" ht="15" customHeight="1">
      <c r="A18" s="1">
        <f t="shared" si="2"/>
        <v>17</v>
      </c>
      <c r="B18" s="277" t="s">
        <v>305</v>
      </c>
      <c r="C18" s="277" t="s">
        <v>304</v>
      </c>
      <c r="D18" s="278">
        <v>1</v>
      </c>
      <c r="E18" s="278">
        <v>1</v>
      </c>
      <c r="F18" s="278">
        <v>1</v>
      </c>
      <c r="G18" s="278">
        <v>1</v>
      </c>
      <c r="H18" s="278">
        <v>1</v>
      </c>
      <c r="I18" s="278">
        <v>0</v>
      </c>
      <c r="J18" s="278">
        <v>0</v>
      </c>
      <c r="K18" s="278">
        <v>1</v>
      </c>
      <c r="L18" s="278">
        <v>0</v>
      </c>
      <c r="M18" s="278">
        <v>0</v>
      </c>
      <c r="N18" s="278">
        <v>0</v>
      </c>
      <c r="O18" s="278">
        <v>0</v>
      </c>
      <c r="P18" s="278">
        <v>1</v>
      </c>
      <c r="Q18" s="278"/>
      <c r="R18" s="278">
        <f t="shared" si="1"/>
        <v>50</v>
      </c>
      <c r="S18" s="278"/>
      <c r="T18" s="202"/>
    </row>
    <row r="19" spans="1:20" ht="15" customHeight="1">
      <c r="A19" s="1">
        <f t="shared" si="2"/>
        <v>18</v>
      </c>
      <c r="B19" s="94" t="s">
        <v>35</v>
      </c>
      <c r="C19" s="94" t="s">
        <v>93</v>
      </c>
      <c r="D19" s="203">
        <v>0</v>
      </c>
      <c r="E19" s="203">
        <v>1</v>
      </c>
      <c r="F19" s="203">
        <v>1</v>
      </c>
      <c r="G19" s="203">
        <v>1</v>
      </c>
      <c r="H19" s="203">
        <v>1</v>
      </c>
      <c r="I19" s="203">
        <v>1</v>
      </c>
      <c r="J19" s="203">
        <v>1</v>
      </c>
      <c r="K19" s="203">
        <v>1</v>
      </c>
      <c r="L19" s="203">
        <v>0</v>
      </c>
      <c r="M19" s="203">
        <v>1</v>
      </c>
      <c r="N19" s="203">
        <v>1</v>
      </c>
      <c r="O19" s="203">
        <v>1</v>
      </c>
      <c r="P19" s="280">
        <v>1</v>
      </c>
      <c r="Q19" s="203"/>
      <c r="R19" s="203">
        <f t="shared" si="1"/>
        <v>78.57142857142857</v>
      </c>
      <c r="S19" s="203"/>
      <c r="T19" s="202"/>
    </row>
    <row r="20" spans="1:20" ht="15" customHeight="1">
      <c r="A20" s="1">
        <f t="shared" si="2"/>
        <v>19</v>
      </c>
      <c r="B20" s="94" t="s">
        <v>224</v>
      </c>
      <c r="C20" s="94" t="s">
        <v>223</v>
      </c>
      <c r="D20" s="203">
        <v>1</v>
      </c>
      <c r="E20" s="203">
        <v>1</v>
      </c>
      <c r="F20" s="203">
        <v>0</v>
      </c>
      <c r="G20" s="203">
        <v>1</v>
      </c>
      <c r="H20" s="203">
        <v>1</v>
      </c>
      <c r="I20" s="203">
        <v>0</v>
      </c>
      <c r="J20" s="203">
        <v>1</v>
      </c>
      <c r="K20" s="203">
        <v>1</v>
      </c>
      <c r="L20" s="203">
        <v>0</v>
      </c>
      <c r="M20" s="203">
        <v>1</v>
      </c>
      <c r="N20" s="203">
        <v>1</v>
      </c>
      <c r="O20" s="203">
        <v>1</v>
      </c>
      <c r="P20" s="280">
        <v>1</v>
      </c>
      <c r="Q20" s="203"/>
      <c r="R20" s="203">
        <f t="shared" si="1"/>
        <v>71.42857142857143</v>
      </c>
      <c r="S20" s="203"/>
      <c r="T20" s="202"/>
    </row>
    <row r="21" spans="1:20" ht="15" customHeight="1">
      <c r="A21" s="1">
        <f t="shared" si="2"/>
        <v>20</v>
      </c>
      <c r="B21" s="94" t="s">
        <v>187</v>
      </c>
      <c r="C21" s="94" t="s">
        <v>186</v>
      </c>
      <c r="D21" s="203">
        <v>1</v>
      </c>
      <c r="E21" s="203">
        <v>1</v>
      </c>
      <c r="F21" s="203">
        <v>1</v>
      </c>
      <c r="G21" s="203">
        <v>1</v>
      </c>
      <c r="H21" s="203">
        <v>1</v>
      </c>
      <c r="I21" s="203">
        <v>1</v>
      </c>
      <c r="J21" s="203">
        <v>0</v>
      </c>
      <c r="K21" s="203">
        <v>0</v>
      </c>
      <c r="L21" s="203">
        <v>0</v>
      </c>
      <c r="M21" s="203">
        <v>1</v>
      </c>
      <c r="N21" s="203">
        <v>1</v>
      </c>
      <c r="O21" s="203">
        <v>1</v>
      </c>
      <c r="P21" s="280">
        <v>1</v>
      </c>
      <c r="Q21" s="203"/>
      <c r="R21" s="203">
        <f t="shared" si="1"/>
        <v>71.42857142857143</v>
      </c>
      <c r="S21" s="203"/>
      <c r="T21" s="205"/>
    </row>
    <row r="22" spans="1:20" ht="15" customHeight="1">
      <c r="A22" s="1">
        <f t="shared" si="2"/>
        <v>21</v>
      </c>
      <c r="B22" s="94" t="s">
        <v>226</v>
      </c>
      <c r="C22" s="94" t="s">
        <v>225</v>
      </c>
      <c r="D22" s="203">
        <v>1</v>
      </c>
      <c r="E22" s="203">
        <v>1</v>
      </c>
      <c r="F22" s="203">
        <v>1</v>
      </c>
      <c r="G22" s="203">
        <v>1</v>
      </c>
      <c r="H22" s="203">
        <v>1</v>
      </c>
      <c r="I22" s="203">
        <v>1</v>
      </c>
      <c r="J22" s="203">
        <v>1</v>
      </c>
      <c r="K22" s="203">
        <v>1</v>
      </c>
      <c r="L22" s="203">
        <v>0</v>
      </c>
      <c r="M22" s="203">
        <v>1</v>
      </c>
      <c r="N22" s="203">
        <v>1</v>
      </c>
      <c r="O22" s="203">
        <v>1</v>
      </c>
      <c r="P22" s="280">
        <v>1</v>
      </c>
      <c r="Q22" s="203"/>
      <c r="R22" s="203">
        <f t="shared" si="1"/>
        <v>85.71428571428571</v>
      </c>
      <c r="S22" s="203"/>
      <c r="T22" s="202"/>
    </row>
    <row r="23" spans="1:20" ht="15" customHeight="1">
      <c r="A23" s="1">
        <f t="shared" si="2"/>
        <v>22</v>
      </c>
      <c r="B23" s="94" t="s">
        <v>96</v>
      </c>
      <c r="C23" s="94" t="s">
        <v>95</v>
      </c>
      <c r="D23" s="203">
        <v>1</v>
      </c>
      <c r="E23" s="203">
        <v>1</v>
      </c>
      <c r="F23" s="203">
        <v>0</v>
      </c>
      <c r="G23" s="203">
        <v>1</v>
      </c>
      <c r="H23" s="203">
        <v>1</v>
      </c>
      <c r="I23" s="203">
        <v>0</v>
      </c>
      <c r="J23" s="203">
        <v>1</v>
      </c>
      <c r="K23" s="203">
        <v>1</v>
      </c>
      <c r="L23" s="203">
        <v>1</v>
      </c>
      <c r="M23" s="203">
        <v>1</v>
      </c>
      <c r="N23" s="203">
        <v>0</v>
      </c>
      <c r="O23" s="203">
        <v>1</v>
      </c>
      <c r="P23" s="280">
        <v>1</v>
      </c>
      <c r="Q23" s="203"/>
      <c r="R23" s="203">
        <f t="shared" si="1"/>
        <v>71.42857142857143</v>
      </c>
      <c r="S23" s="203"/>
      <c r="T23" s="202"/>
    </row>
    <row r="24" spans="1:20" ht="15" customHeight="1">
      <c r="A24" s="1">
        <f t="shared" si="2"/>
        <v>23</v>
      </c>
      <c r="B24" s="94" t="s">
        <v>189</v>
      </c>
      <c r="C24" s="94" t="s">
        <v>188</v>
      </c>
      <c r="D24" s="203">
        <v>0</v>
      </c>
      <c r="E24" s="203">
        <v>1</v>
      </c>
      <c r="F24" s="203">
        <v>1</v>
      </c>
      <c r="G24" s="203">
        <v>1</v>
      </c>
      <c r="H24" s="203">
        <v>1</v>
      </c>
      <c r="I24" s="203">
        <v>1</v>
      </c>
      <c r="J24" s="203">
        <v>1</v>
      </c>
      <c r="K24" s="203">
        <v>1</v>
      </c>
      <c r="L24" s="203">
        <v>1</v>
      </c>
      <c r="M24" s="203">
        <v>0</v>
      </c>
      <c r="N24" s="203">
        <v>1</v>
      </c>
      <c r="O24" s="203">
        <v>1</v>
      </c>
      <c r="P24" s="280">
        <v>1</v>
      </c>
      <c r="Q24" s="203"/>
      <c r="R24" s="203">
        <f t="shared" si="1"/>
        <v>78.57142857142857</v>
      </c>
      <c r="S24" s="203"/>
      <c r="T24" s="202"/>
    </row>
    <row r="25" spans="1:20" ht="15" customHeight="1">
      <c r="A25" s="1">
        <f t="shared" si="2"/>
        <v>24</v>
      </c>
      <c r="B25" s="94" t="s">
        <v>141</v>
      </c>
      <c r="C25" s="94" t="s">
        <v>140</v>
      </c>
      <c r="D25" s="203">
        <v>1</v>
      </c>
      <c r="E25" s="203">
        <v>1</v>
      </c>
      <c r="F25" s="203">
        <v>1</v>
      </c>
      <c r="G25" s="203">
        <v>0</v>
      </c>
      <c r="H25" s="203">
        <v>1</v>
      </c>
      <c r="I25" s="203">
        <v>1</v>
      </c>
      <c r="J25" s="203">
        <v>1</v>
      </c>
      <c r="K25" s="203">
        <v>1</v>
      </c>
      <c r="L25" s="203">
        <v>1</v>
      </c>
      <c r="M25" s="203">
        <v>1</v>
      </c>
      <c r="N25" s="203">
        <v>1</v>
      </c>
      <c r="O25" s="203">
        <v>1</v>
      </c>
      <c r="P25" s="280">
        <v>1</v>
      </c>
      <c r="Q25" s="203"/>
      <c r="R25" s="203">
        <f t="shared" si="1"/>
        <v>85.71428571428571</v>
      </c>
      <c r="S25" s="203"/>
      <c r="T25" s="202"/>
    </row>
    <row r="26" spans="1:20" ht="15" customHeight="1">
      <c r="A26" s="1">
        <f t="shared" si="2"/>
        <v>25</v>
      </c>
      <c r="B26" s="94" t="s">
        <v>252</v>
      </c>
      <c r="C26" s="94" t="s">
        <v>253</v>
      </c>
      <c r="D26" s="203">
        <v>1</v>
      </c>
      <c r="E26" s="203">
        <v>0</v>
      </c>
      <c r="F26" s="203">
        <v>1</v>
      </c>
      <c r="G26" s="203">
        <v>1</v>
      </c>
      <c r="H26" s="203">
        <v>1</v>
      </c>
      <c r="I26" s="203">
        <v>1</v>
      </c>
      <c r="J26" s="203">
        <v>0</v>
      </c>
      <c r="K26" s="203">
        <v>1</v>
      </c>
      <c r="L26" s="203">
        <v>1</v>
      </c>
      <c r="M26" s="203">
        <v>1</v>
      </c>
      <c r="N26" s="203">
        <v>1</v>
      </c>
      <c r="O26" s="203">
        <v>1</v>
      </c>
      <c r="P26" s="280">
        <v>1</v>
      </c>
      <c r="Q26" s="203"/>
      <c r="R26" s="203">
        <f t="shared" si="1"/>
        <v>78.57142857142857</v>
      </c>
      <c r="S26" s="203"/>
      <c r="T26" s="202"/>
    </row>
    <row r="27" spans="1:20" ht="15" customHeight="1">
      <c r="A27" s="1">
        <f t="shared" si="2"/>
        <v>26</v>
      </c>
      <c r="B27" s="94" t="s">
        <v>193</v>
      </c>
      <c r="C27" s="94" t="s">
        <v>192</v>
      </c>
      <c r="D27" s="203">
        <v>1</v>
      </c>
      <c r="E27" s="203">
        <v>1</v>
      </c>
      <c r="F27" s="203">
        <v>0</v>
      </c>
      <c r="G27" s="203">
        <v>1</v>
      </c>
      <c r="H27" s="203">
        <v>1</v>
      </c>
      <c r="I27" s="203">
        <v>1</v>
      </c>
      <c r="J27" s="203">
        <v>1</v>
      </c>
      <c r="K27" s="203">
        <v>0</v>
      </c>
      <c r="L27" s="203">
        <v>1</v>
      </c>
      <c r="M27" s="203">
        <v>1</v>
      </c>
      <c r="N27" s="203">
        <v>1</v>
      </c>
      <c r="O27" s="203">
        <v>1</v>
      </c>
      <c r="P27" s="280">
        <v>1</v>
      </c>
      <c r="Q27" s="203"/>
      <c r="R27" s="203">
        <f t="shared" si="1"/>
        <v>78.57142857142857</v>
      </c>
      <c r="S27" s="203"/>
      <c r="T27" s="202"/>
    </row>
    <row r="28" spans="1:20" ht="15" customHeight="1">
      <c r="A28" s="1">
        <f t="shared" si="2"/>
        <v>27</v>
      </c>
      <c r="B28" s="94" t="s">
        <v>235</v>
      </c>
      <c r="C28" s="94" t="s">
        <v>234</v>
      </c>
      <c r="D28" s="203">
        <v>1</v>
      </c>
      <c r="E28" s="203">
        <v>1</v>
      </c>
      <c r="F28" s="203">
        <v>1</v>
      </c>
      <c r="G28" s="203">
        <v>1</v>
      </c>
      <c r="H28" s="203">
        <v>1</v>
      </c>
      <c r="I28" s="203">
        <v>0</v>
      </c>
      <c r="J28" s="203">
        <v>1</v>
      </c>
      <c r="K28" s="203">
        <v>1</v>
      </c>
      <c r="L28" s="203">
        <v>1</v>
      </c>
      <c r="M28" s="203">
        <v>1</v>
      </c>
      <c r="N28" s="203">
        <v>0</v>
      </c>
      <c r="O28" s="203">
        <v>1</v>
      </c>
      <c r="P28" s="280">
        <v>1</v>
      </c>
      <c r="Q28" s="203"/>
      <c r="R28" s="203">
        <f t="shared" si="1"/>
        <v>78.57142857142857</v>
      </c>
      <c r="S28" s="203"/>
      <c r="T28" s="202"/>
    </row>
    <row r="29" spans="1:20" ht="15" customHeight="1">
      <c r="A29" s="1">
        <f t="shared" si="2"/>
        <v>28</v>
      </c>
      <c r="B29" s="94" t="s">
        <v>143</v>
      </c>
      <c r="C29" s="94" t="s">
        <v>142</v>
      </c>
      <c r="D29" s="203">
        <v>1</v>
      </c>
      <c r="E29" s="203">
        <v>0</v>
      </c>
      <c r="F29" s="203">
        <v>0</v>
      </c>
      <c r="G29" s="203">
        <v>1</v>
      </c>
      <c r="H29" s="203">
        <v>1</v>
      </c>
      <c r="I29" s="203">
        <v>0</v>
      </c>
      <c r="J29" s="203">
        <v>0</v>
      </c>
      <c r="K29" s="203">
        <v>0</v>
      </c>
      <c r="L29" s="203">
        <v>1</v>
      </c>
      <c r="M29" s="203">
        <v>0</v>
      </c>
      <c r="N29" s="203">
        <v>0</v>
      </c>
      <c r="O29" s="203">
        <v>0</v>
      </c>
      <c r="P29" s="280">
        <v>1</v>
      </c>
      <c r="Q29" s="203"/>
      <c r="R29" s="203">
        <f t="shared" si="1"/>
        <v>35.714285714285715</v>
      </c>
      <c r="S29" s="203"/>
      <c r="T29" s="202" t="s">
        <v>352</v>
      </c>
    </row>
    <row r="30" spans="1:20" ht="15" customHeight="1">
      <c r="A30" s="1">
        <f t="shared" si="2"/>
        <v>29</v>
      </c>
      <c r="B30" s="94" t="s">
        <v>242</v>
      </c>
      <c r="C30" s="94" t="s">
        <v>241</v>
      </c>
      <c r="D30" s="203">
        <v>0</v>
      </c>
      <c r="E30" s="203">
        <v>1</v>
      </c>
      <c r="F30" s="203">
        <v>1</v>
      </c>
      <c r="G30" s="203">
        <v>1</v>
      </c>
      <c r="H30" s="203">
        <v>1</v>
      </c>
      <c r="I30" s="203">
        <v>1</v>
      </c>
      <c r="J30" s="203">
        <v>1</v>
      </c>
      <c r="K30" s="203">
        <v>1</v>
      </c>
      <c r="L30" s="203">
        <v>0</v>
      </c>
      <c r="M30" s="203">
        <v>1</v>
      </c>
      <c r="N30" s="203">
        <v>1</v>
      </c>
      <c r="O30" s="203">
        <v>1</v>
      </c>
      <c r="P30" s="280">
        <v>1</v>
      </c>
      <c r="Q30" s="203"/>
      <c r="R30" s="203">
        <f t="shared" si="1"/>
        <v>78.57142857142857</v>
      </c>
      <c r="S30" s="203"/>
      <c r="T30" s="205"/>
    </row>
  </sheetData>
  <sheetProtection/>
  <autoFilter ref="A1:T30"/>
  <printOptions horizontalCentered="1"/>
  <pageMargins left="0.39" right="0.49" top="0.5511811023622047" bottom="0.551181102362204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B12" sqref="B12:B40"/>
    </sheetView>
  </sheetViews>
  <sheetFormatPr defaultColWidth="9.140625" defaultRowHeight="12.75"/>
  <cols>
    <col min="1" max="1" width="19.140625" style="0" bestFit="1" customWidth="1"/>
    <col min="2" max="2" width="17.140625" style="0" customWidth="1"/>
    <col min="3" max="3" width="22.57421875" style="0" bestFit="1" customWidth="1"/>
    <col min="4" max="4" width="22.421875" style="0" bestFit="1" customWidth="1"/>
    <col min="5" max="5" width="7.00390625" style="0" bestFit="1" customWidth="1"/>
    <col min="6" max="6" width="28.7109375" style="0" bestFit="1" customWidth="1"/>
    <col min="7" max="8" width="9.28125" style="0" bestFit="1" customWidth="1"/>
    <col min="9" max="9" width="12.57421875" style="0" bestFit="1" customWidth="1"/>
    <col min="10" max="10" width="18.8515625" style="0" bestFit="1" customWidth="1"/>
    <col min="11" max="12" width="15.421875" style="0" bestFit="1" customWidth="1"/>
    <col min="13" max="13" width="9.8515625" style="0" bestFit="1" customWidth="1"/>
  </cols>
  <sheetData>
    <row r="1" ht="12.75">
      <c r="A1" t="s">
        <v>57</v>
      </c>
    </row>
    <row r="2" spans="1:2" ht="12.75">
      <c r="A2" t="s">
        <v>58</v>
      </c>
      <c r="B2" t="s">
        <v>263</v>
      </c>
    </row>
    <row r="3" spans="1:2" ht="12.75">
      <c r="A3" t="s">
        <v>59</v>
      </c>
      <c r="B3" t="s">
        <v>36</v>
      </c>
    </row>
    <row r="4" spans="1:2" ht="12.75">
      <c r="A4" t="s">
        <v>60</v>
      </c>
    </row>
    <row r="5" spans="1:2" ht="12.75">
      <c r="A5" t="s">
        <v>62</v>
      </c>
      <c r="B5" t="s">
        <v>63</v>
      </c>
    </row>
    <row r="6" spans="1:2" ht="12.75">
      <c r="A6" t="s">
        <v>64</v>
      </c>
      <c r="B6" t="s">
        <v>37</v>
      </c>
    </row>
    <row r="7" spans="1:2" ht="12.75">
      <c r="A7" t="s">
        <v>65</v>
      </c>
      <c r="B7" t="s">
        <v>66</v>
      </c>
    </row>
    <row r="8" spans="1:2" ht="12.75">
      <c r="A8" t="s">
        <v>67</v>
      </c>
      <c r="B8" t="s">
        <v>37</v>
      </c>
    </row>
    <row r="9" spans="1:2" ht="12.75">
      <c r="A9" t="s">
        <v>68</v>
      </c>
      <c r="B9" t="s">
        <v>38</v>
      </c>
    </row>
    <row r="10" spans="1:2" ht="12.75">
      <c r="A10" t="s">
        <v>69</v>
      </c>
      <c r="B10" t="s">
        <v>264</v>
      </c>
    </row>
    <row r="11" spans="1:15" ht="12.75">
      <c r="A11" t="s">
        <v>0</v>
      </c>
      <c r="B11" t="s">
        <v>39</v>
      </c>
      <c r="C11" t="s">
        <v>1</v>
      </c>
      <c r="D11" t="s">
        <v>40</v>
      </c>
      <c r="E11" t="s">
        <v>70</v>
      </c>
      <c r="F11" t="s">
        <v>41</v>
      </c>
      <c r="G11" t="s">
        <v>249</v>
      </c>
      <c r="H11" t="s">
        <v>71</v>
      </c>
      <c r="I11" s="69" t="s">
        <v>42</v>
      </c>
      <c r="J11" t="s">
        <v>43</v>
      </c>
      <c r="K11" t="s">
        <v>44</v>
      </c>
      <c r="L11" t="s">
        <v>45</v>
      </c>
      <c r="M11" t="s">
        <v>46</v>
      </c>
      <c r="N11" t="s">
        <v>47</v>
      </c>
      <c r="O11" t="s">
        <v>48</v>
      </c>
    </row>
    <row r="12" spans="1:15" ht="12.75">
      <c r="A12" t="s">
        <v>72</v>
      </c>
      <c r="B12" t="s">
        <v>210</v>
      </c>
      <c r="C12" t="s">
        <v>211</v>
      </c>
      <c r="D12" t="s">
        <v>265</v>
      </c>
      <c r="E12" t="s">
        <v>266</v>
      </c>
      <c r="F12" t="s">
        <v>267</v>
      </c>
      <c r="H12" t="s">
        <v>268</v>
      </c>
      <c r="K12" t="s">
        <v>269</v>
      </c>
      <c r="L12" t="s">
        <v>270</v>
      </c>
      <c r="M12" t="s">
        <v>271</v>
      </c>
      <c r="O12" t="s">
        <v>272</v>
      </c>
    </row>
    <row r="13" spans="1:15" ht="12.75">
      <c r="A13" t="s">
        <v>266</v>
      </c>
      <c r="B13" t="s">
        <v>77</v>
      </c>
      <c r="C13" t="s">
        <v>78</v>
      </c>
      <c r="D13" t="s">
        <v>265</v>
      </c>
      <c r="E13" t="s">
        <v>72</v>
      </c>
      <c r="F13" t="s">
        <v>267</v>
      </c>
      <c r="H13" t="s">
        <v>273</v>
      </c>
      <c r="K13" t="s">
        <v>269</v>
      </c>
      <c r="L13" t="s">
        <v>274</v>
      </c>
      <c r="M13" t="s">
        <v>271</v>
      </c>
      <c r="O13" t="s">
        <v>272</v>
      </c>
    </row>
    <row r="14" spans="1:15" ht="12.75">
      <c r="A14" t="s">
        <v>268</v>
      </c>
      <c r="B14" t="s">
        <v>169</v>
      </c>
      <c r="C14" t="s">
        <v>170</v>
      </c>
      <c r="D14" t="s">
        <v>265</v>
      </c>
      <c r="E14" t="s">
        <v>266</v>
      </c>
      <c r="F14" t="s">
        <v>267</v>
      </c>
      <c r="H14" t="s">
        <v>268</v>
      </c>
      <c r="K14" t="s">
        <v>269</v>
      </c>
      <c r="L14" t="s">
        <v>275</v>
      </c>
      <c r="M14" t="s">
        <v>271</v>
      </c>
      <c r="O14" t="s">
        <v>272</v>
      </c>
    </row>
    <row r="15" spans="1:15" ht="12.75">
      <c r="A15" t="s">
        <v>276</v>
      </c>
      <c r="B15" t="s">
        <v>171</v>
      </c>
      <c r="C15" t="s">
        <v>172</v>
      </c>
      <c r="D15" t="s">
        <v>265</v>
      </c>
      <c r="E15" t="s">
        <v>266</v>
      </c>
      <c r="F15" t="s">
        <v>267</v>
      </c>
      <c r="H15" t="s">
        <v>268</v>
      </c>
      <c r="K15" t="s">
        <v>269</v>
      </c>
      <c r="L15" t="s">
        <v>277</v>
      </c>
      <c r="M15" t="s">
        <v>271</v>
      </c>
      <c r="O15" t="s">
        <v>272</v>
      </c>
    </row>
    <row r="16" spans="1:15" ht="12.75">
      <c r="A16" t="s">
        <v>273</v>
      </c>
      <c r="B16" t="s">
        <v>173</v>
      </c>
      <c r="C16" t="s">
        <v>174</v>
      </c>
      <c r="D16" t="s">
        <v>265</v>
      </c>
      <c r="E16" t="s">
        <v>266</v>
      </c>
      <c r="F16" t="s">
        <v>267</v>
      </c>
      <c r="H16" t="s">
        <v>268</v>
      </c>
      <c r="K16" t="s">
        <v>269</v>
      </c>
      <c r="L16" t="s">
        <v>278</v>
      </c>
      <c r="M16" t="s">
        <v>271</v>
      </c>
      <c r="O16" t="s">
        <v>272</v>
      </c>
    </row>
    <row r="17" spans="1:15" ht="12.75">
      <c r="A17" t="s">
        <v>279</v>
      </c>
      <c r="B17" t="s">
        <v>176</v>
      </c>
      <c r="C17" t="s">
        <v>177</v>
      </c>
      <c r="D17" t="s">
        <v>265</v>
      </c>
      <c r="E17" t="s">
        <v>266</v>
      </c>
      <c r="F17" t="s">
        <v>267</v>
      </c>
      <c r="H17" t="s">
        <v>268</v>
      </c>
      <c r="K17" t="s">
        <v>269</v>
      </c>
      <c r="L17" t="s">
        <v>280</v>
      </c>
      <c r="M17" t="s">
        <v>271</v>
      </c>
      <c r="O17" t="s">
        <v>272</v>
      </c>
    </row>
    <row r="18" spans="1:15" ht="12.75">
      <c r="A18" t="s">
        <v>281</v>
      </c>
      <c r="B18" t="s">
        <v>83</v>
      </c>
      <c r="C18" t="s">
        <v>84</v>
      </c>
      <c r="D18" t="s">
        <v>265</v>
      </c>
      <c r="E18" t="s">
        <v>266</v>
      </c>
      <c r="F18" t="s">
        <v>267</v>
      </c>
      <c r="H18" t="s">
        <v>282</v>
      </c>
      <c r="K18" t="s">
        <v>269</v>
      </c>
      <c r="L18" t="s">
        <v>283</v>
      </c>
      <c r="M18" t="s">
        <v>271</v>
      </c>
      <c r="O18" t="s">
        <v>272</v>
      </c>
    </row>
    <row r="19" spans="1:15" ht="12.75">
      <c r="A19" t="s">
        <v>284</v>
      </c>
      <c r="B19" t="s">
        <v>247</v>
      </c>
      <c r="C19" t="s">
        <v>248</v>
      </c>
      <c r="D19" t="s">
        <v>265</v>
      </c>
      <c r="E19" t="s">
        <v>266</v>
      </c>
      <c r="F19" t="s">
        <v>267</v>
      </c>
      <c r="H19" t="s">
        <v>268</v>
      </c>
      <c r="K19" t="s">
        <v>269</v>
      </c>
      <c r="L19" t="s">
        <v>285</v>
      </c>
      <c r="M19" t="s">
        <v>271</v>
      </c>
      <c r="O19" t="s">
        <v>272</v>
      </c>
    </row>
    <row r="20" spans="1:15" ht="12.75">
      <c r="A20" t="s">
        <v>282</v>
      </c>
      <c r="B20" t="s">
        <v>85</v>
      </c>
      <c r="C20" t="s">
        <v>86</v>
      </c>
      <c r="D20" t="s">
        <v>265</v>
      </c>
      <c r="E20" t="s">
        <v>268</v>
      </c>
      <c r="F20" t="s">
        <v>286</v>
      </c>
      <c r="H20" t="s">
        <v>281</v>
      </c>
      <c r="K20" t="s">
        <v>269</v>
      </c>
      <c r="L20" t="s">
        <v>287</v>
      </c>
      <c r="M20" t="s">
        <v>271</v>
      </c>
      <c r="O20" t="s">
        <v>272</v>
      </c>
    </row>
    <row r="21" spans="1:15" ht="12.75">
      <c r="A21" t="s">
        <v>288</v>
      </c>
      <c r="B21" t="s">
        <v>87</v>
      </c>
      <c r="C21" t="s">
        <v>88</v>
      </c>
      <c r="D21" t="s">
        <v>265</v>
      </c>
      <c r="E21" t="s">
        <v>72</v>
      </c>
      <c r="F21" t="s">
        <v>267</v>
      </c>
      <c r="H21" t="s">
        <v>273</v>
      </c>
      <c r="K21" t="s">
        <v>269</v>
      </c>
      <c r="L21" t="s">
        <v>289</v>
      </c>
      <c r="M21" t="s">
        <v>271</v>
      </c>
      <c r="O21" t="s">
        <v>272</v>
      </c>
    </row>
    <row r="22" spans="1:15" ht="12.75">
      <c r="A22" t="s">
        <v>290</v>
      </c>
      <c r="B22" t="s">
        <v>182</v>
      </c>
      <c r="C22" t="s">
        <v>183</v>
      </c>
      <c r="D22" t="s">
        <v>265</v>
      </c>
      <c r="E22" t="s">
        <v>266</v>
      </c>
      <c r="F22" t="s">
        <v>267</v>
      </c>
      <c r="H22" t="s">
        <v>268</v>
      </c>
      <c r="K22" t="s">
        <v>269</v>
      </c>
      <c r="L22" t="s">
        <v>291</v>
      </c>
      <c r="M22" t="s">
        <v>271</v>
      </c>
      <c r="O22" t="s">
        <v>272</v>
      </c>
    </row>
    <row r="23" spans="1:15" ht="12.75">
      <c r="A23" t="s">
        <v>292</v>
      </c>
      <c r="B23" t="s">
        <v>245</v>
      </c>
      <c r="C23" t="s">
        <v>246</v>
      </c>
      <c r="D23" t="s">
        <v>265</v>
      </c>
      <c r="E23" t="s">
        <v>266</v>
      </c>
      <c r="F23" t="s">
        <v>293</v>
      </c>
      <c r="H23" t="s">
        <v>268</v>
      </c>
      <c r="K23" t="s">
        <v>269</v>
      </c>
      <c r="L23" t="s">
        <v>294</v>
      </c>
      <c r="M23" t="s">
        <v>271</v>
      </c>
      <c r="O23" t="s">
        <v>272</v>
      </c>
    </row>
    <row r="24" spans="1:15" ht="12.75">
      <c r="A24" t="s">
        <v>295</v>
      </c>
      <c r="B24" t="s">
        <v>215</v>
      </c>
      <c r="C24" t="s">
        <v>216</v>
      </c>
      <c r="D24" t="s">
        <v>265</v>
      </c>
      <c r="E24" t="s">
        <v>266</v>
      </c>
      <c r="F24" t="s">
        <v>267</v>
      </c>
      <c r="H24" t="s">
        <v>268</v>
      </c>
      <c r="K24" t="s">
        <v>269</v>
      </c>
      <c r="L24" t="s">
        <v>296</v>
      </c>
      <c r="M24" t="s">
        <v>271</v>
      </c>
      <c r="O24" t="s">
        <v>272</v>
      </c>
    </row>
    <row r="25" spans="1:15" ht="12.75">
      <c r="A25" t="s">
        <v>297</v>
      </c>
      <c r="B25" t="s">
        <v>219</v>
      </c>
      <c r="C25" t="s">
        <v>220</v>
      </c>
      <c r="D25" t="s">
        <v>265</v>
      </c>
      <c r="E25" t="s">
        <v>266</v>
      </c>
      <c r="F25" t="s">
        <v>267</v>
      </c>
      <c r="H25" t="s">
        <v>268</v>
      </c>
      <c r="K25" t="s">
        <v>269</v>
      </c>
      <c r="L25" t="s">
        <v>298</v>
      </c>
      <c r="M25" t="s">
        <v>271</v>
      </c>
      <c r="O25" t="s">
        <v>272</v>
      </c>
    </row>
    <row r="26" spans="1:15" ht="12.75">
      <c r="A26" t="s">
        <v>299</v>
      </c>
      <c r="B26" t="s">
        <v>184</v>
      </c>
      <c r="C26" t="s">
        <v>185</v>
      </c>
      <c r="D26" t="s">
        <v>265</v>
      </c>
      <c r="E26" t="s">
        <v>266</v>
      </c>
      <c r="F26" t="s">
        <v>267</v>
      </c>
      <c r="H26" t="s">
        <v>268</v>
      </c>
      <c r="K26" t="s">
        <v>269</v>
      </c>
      <c r="L26" t="s">
        <v>300</v>
      </c>
      <c r="M26" t="s">
        <v>271</v>
      </c>
      <c r="O26" t="s">
        <v>272</v>
      </c>
    </row>
    <row r="27" spans="1:15" ht="12.75">
      <c r="A27" t="s">
        <v>301</v>
      </c>
      <c r="B27" t="s">
        <v>138</v>
      </c>
      <c r="C27" t="s">
        <v>139</v>
      </c>
      <c r="D27" t="s">
        <v>265</v>
      </c>
      <c r="E27" t="s">
        <v>266</v>
      </c>
      <c r="F27" t="s">
        <v>293</v>
      </c>
      <c r="H27" t="s">
        <v>273</v>
      </c>
      <c r="K27" t="s">
        <v>269</v>
      </c>
      <c r="L27" t="s">
        <v>302</v>
      </c>
      <c r="M27" t="s">
        <v>271</v>
      </c>
      <c r="O27" t="s">
        <v>272</v>
      </c>
    </row>
    <row r="28" spans="1:15" ht="12.75">
      <c r="A28" t="s">
        <v>303</v>
      </c>
      <c r="B28" t="s">
        <v>304</v>
      </c>
      <c r="C28" t="s">
        <v>305</v>
      </c>
      <c r="D28" t="s">
        <v>265</v>
      </c>
      <c r="E28" t="s">
        <v>266</v>
      </c>
      <c r="F28" t="s">
        <v>286</v>
      </c>
      <c r="H28" t="s">
        <v>268</v>
      </c>
      <c r="K28" t="s">
        <v>269</v>
      </c>
      <c r="L28" t="s">
        <v>306</v>
      </c>
      <c r="M28" t="s">
        <v>271</v>
      </c>
      <c r="O28" t="s">
        <v>272</v>
      </c>
    </row>
    <row r="29" spans="1:15" ht="12.75">
      <c r="A29" t="s">
        <v>307</v>
      </c>
      <c r="B29" t="s">
        <v>93</v>
      </c>
      <c r="C29" t="s">
        <v>35</v>
      </c>
      <c r="D29" t="s">
        <v>265</v>
      </c>
      <c r="E29" t="s">
        <v>266</v>
      </c>
      <c r="F29" t="s">
        <v>267</v>
      </c>
      <c r="H29" t="s">
        <v>290</v>
      </c>
      <c r="K29" t="s">
        <v>269</v>
      </c>
      <c r="L29" t="s">
        <v>309</v>
      </c>
      <c r="M29" t="s">
        <v>271</v>
      </c>
      <c r="O29" t="s">
        <v>272</v>
      </c>
    </row>
    <row r="30" spans="1:15" ht="12.75">
      <c r="A30" t="s">
        <v>308</v>
      </c>
      <c r="B30" t="s">
        <v>223</v>
      </c>
      <c r="C30" t="s">
        <v>224</v>
      </c>
      <c r="D30" t="s">
        <v>265</v>
      </c>
      <c r="E30" t="s">
        <v>266</v>
      </c>
      <c r="F30" t="s">
        <v>267</v>
      </c>
      <c r="H30" t="s">
        <v>268</v>
      </c>
      <c r="K30" t="s">
        <v>269</v>
      </c>
      <c r="L30" t="s">
        <v>287</v>
      </c>
      <c r="M30" t="s">
        <v>271</v>
      </c>
      <c r="O30" t="s">
        <v>272</v>
      </c>
    </row>
    <row r="31" spans="1:15" ht="12.75">
      <c r="A31" t="s">
        <v>310</v>
      </c>
      <c r="B31" t="s">
        <v>186</v>
      </c>
      <c r="C31" t="s">
        <v>187</v>
      </c>
      <c r="D31" t="s">
        <v>265</v>
      </c>
      <c r="E31" t="s">
        <v>266</v>
      </c>
      <c r="F31" t="s">
        <v>267</v>
      </c>
      <c r="H31" t="s">
        <v>268</v>
      </c>
      <c r="K31" t="s">
        <v>269</v>
      </c>
      <c r="L31" t="s">
        <v>312</v>
      </c>
      <c r="M31" t="s">
        <v>271</v>
      </c>
      <c r="O31" t="s">
        <v>272</v>
      </c>
    </row>
    <row r="32" spans="1:15" ht="12.75">
      <c r="A32" t="s">
        <v>311</v>
      </c>
      <c r="B32" t="s">
        <v>225</v>
      </c>
      <c r="C32" t="s">
        <v>226</v>
      </c>
      <c r="D32" t="s">
        <v>265</v>
      </c>
      <c r="E32" t="s">
        <v>266</v>
      </c>
      <c r="F32" t="s">
        <v>267</v>
      </c>
      <c r="H32" t="s">
        <v>268</v>
      </c>
      <c r="K32" t="s">
        <v>269</v>
      </c>
      <c r="L32" t="s">
        <v>314</v>
      </c>
      <c r="M32" t="s">
        <v>271</v>
      </c>
      <c r="O32" t="s">
        <v>272</v>
      </c>
    </row>
    <row r="33" spans="1:15" ht="12.75">
      <c r="A33" t="s">
        <v>313</v>
      </c>
      <c r="B33" t="s">
        <v>95</v>
      </c>
      <c r="C33" t="s">
        <v>96</v>
      </c>
      <c r="D33" t="s">
        <v>265</v>
      </c>
      <c r="E33" t="s">
        <v>268</v>
      </c>
      <c r="F33" t="s">
        <v>286</v>
      </c>
      <c r="H33" t="s">
        <v>281</v>
      </c>
      <c r="K33" t="s">
        <v>269</v>
      </c>
      <c r="L33" t="s">
        <v>316</v>
      </c>
      <c r="M33" t="s">
        <v>271</v>
      </c>
      <c r="O33" t="s">
        <v>272</v>
      </c>
    </row>
    <row r="34" spans="1:15" ht="12.75">
      <c r="A34" t="s">
        <v>315</v>
      </c>
      <c r="B34" t="s">
        <v>188</v>
      </c>
      <c r="C34" t="s">
        <v>189</v>
      </c>
      <c r="D34" t="s">
        <v>265</v>
      </c>
      <c r="E34" t="s">
        <v>266</v>
      </c>
      <c r="F34" t="s">
        <v>267</v>
      </c>
      <c r="H34" t="s">
        <v>268</v>
      </c>
      <c r="K34" t="s">
        <v>269</v>
      </c>
      <c r="L34" t="s">
        <v>318</v>
      </c>
      <c r="M34" t="s">
        <v>271</v>
      </c>
      <c r="O34" t="s">
        <v>272</v>
      </c>
    </row>
    <row r="35" spans="1:15" ht="12.75">
      <c r="A35" t="s">
        <v>317</v>
      </c>
      <c r="B35" t="s">
        <v>140</v>
      </c>
      <c r="C35" t="s">
        <v>141</v>
      </c>
      <c r="D35" t="s">
        <v>265</v>
      </c>
      <c r="E35" t="s">
        <v>266</v>
      </c>
      <c r="F35" t="s">
        <v>293</v>
      </c>
      <c r="H35" t="s">
        <v>273</v>
      </c>
      <c r="K35" t="s">
        <v>269</v>
      </c>
      <c r="L35" t="s">
        <v>320</v>
      </c>
      <c r="M35" t="s">
        <v>271</v>
      </c>
      <c r="O35" t="s">
        <v>272</v>
      </c>
    </row>
    <row r="36" spans="1:15" ht="12.75">
      <c r="A36" t="s">
        <v>319</v>
      </c>
      <c r="B36" t="s">
        <v>253</v>
      </c>
      <c r="C36" t="s">
        <v>252</v>
      </c>
      <c r="D36" t="s">
        <v>265</v>
      </c>
      <c r="E36" t="s">
        <v>266</v>
      </c>
      <c r="F36" t="s">
        <v>293</v>
      </c>
      <c r="H36" t="s">
        <v>273</v>
      </c>
      <c r="K36" t="s">
        <v>269</v>
      </c>
      <c r="L36" t="s">
        <v>322</v>
      </c>
      <c r="M36" t="s">
        <v>271</v>
      </c>
      <c r="O36" t="s">
        <v>272</v>
      </c>
    </row>
    <row r="37" spans="1:15" ht="12.75">
      <c r="A37" t="s">
        <v>321</v>
      </c>
      <c r="B37" t="s">
        <v>192</v>
      </c>
      <c r="C37" t="s">
        <v>193</v>
      </c>
      <c r="D37" t="s">
        <v>265</v>
      </c>
      <c r="E37" t="s">
        <v>266</v>
      </c>
      <c r="F37" t="s">
        <v>267</v>
      </c>
      <c r="H37" t="s">
        <v>268</v>
      </c>
      <c r="K37" t="s">
        <v>269</v>
      </c>
      <c r="L37" t="s">
        <v>324</v>
      </c>
      <c r="M37" t="s">
        <v>271</v>
      </c>
      <c r="O37" t="s">
        <v>272</v>
      </c>
    </row>
    <row r="38" spans="1:15" ht="12.75">
      <c r="A38" t="s">
        <v>323</v>
      </c>
      <c r="B38" t="s">
        <v>234</v>
      </c>
      <c r="C38" t="s">
        <v>235</v>
      </c>
      <c r="D38" t="s">
        <v>265</v>
      </c>
      <c r="E38" t="s">
        <v>266</v>
      </c>
      <c r="F38" t="s">
        <v>267</v>
      </c>
      <c r="H38" t="s">
        <v>268</v>
      </c>
      <c r="K38" t="s">
        <v>269</v>
      </c>
      <c r="L38" t="s">
        <v>326</v>
      </c>
      <c r="M38" t="s">
        <v>327</v>
      </c>
      <c r="O38" t="s">
        <v>272</v>
      </c>
    </row>
    <row r="39" spans="1:15" ht="12.75">
      <c r="A39" t="s">
        <v>325</v>
      </c>
      <c r="B39" t="s">
        <v>142</v>
      </c>
      <c r="C39" t="s">
        <v>143</v>
      </c>
      <c r="D39" t="s">
        <v>265</v>
      </c>
      <c r="E39" t="s">
        <v>266</v>
      </c>
      <c r="F39" t="s">
        <v>293</v>
      </c>
      <c r="H39" t="s">
        <v>273</v>
      </c>
      <c r="K39" t="s">
        <v>269</v>
      </c>
      <c r="L39" t="s">
        <v>329</v>
      </c>
      <c r="M39" t="s">
        <v>271</v>
      </c>
      <c r="O39" t="s">
        <v>272</v>
      </c>
    </row>
    <row r="40" spans="1:15" ht="12.75">
      <c r="A40" t="s">
        <v>328</v>
      </c>
      <c r="B40" t="s">
        <v>241</v>
      </c>
      <c r="C40" t="s">
        <v>242</v>
      </c>
      <c r="D40" t="s">
        <v>265</v>
      </c>
      <c r="E40" t="s">
        <v>266</v>
      </c>
      <c r="F40" t="s">
        <v>267</v>
      </c>
      <c r="H40" t="s">
        <v>268</v>
      </c>
      <c r="K40" t="s">
        <v>269</v>
      </c>
      <c r="L40" t="s">
        <v>330</v>
      </c>
      <c r="M40" t="s">
        <v>271</v>
      </c>
      <c r="O40" t="s">
        <v>272</v>
      </c>
    </row>
  </sheetData>
  <sheetProtection/>
  <autoFilter ref="A11:M1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12" sqref="B12:B40"/>
    </sheetView>
  </sheetViews>
  <sheetFormatPr defaultColWidth="9.140625" defaultRowHeight="12.75"/>
  <cols>
    <col min="1" max="1" width="19.140625" style="0" bestFit="1" customWidth="1"/>
    <col min="2" max="2" width="17.140625" style="0" customWidth="1"/>
    <col min="3" max="3" width="20.57421875" style="0" bestFit="1" customWidth="1"/>
    <col min="4" max="4" width="28.421875" style="0" bestFit="1" customWidth="1"/>
    <col min="5" max="5" width="7.00390625" style="0" bestFit="1" customWidth="1"/>
    <col min="6" max="6" width="28.7109375" style="0" bestFit="1" customWidth="1"/>
    <col min="7" max="7" width="4.57421875" style="0" customWidth="1"/>
    <col min="8" max="8" width="3.8515625" style="0" customWidth="1"/>
    <col min="9" max="10" width="4.00390625" style="0" customWidth="1"/>
    <col min="11" max="11" width="15.421875" style="0" bestFit="1" customWidth="1"/>
    <col min="12" max="12" width="5.57421875" style="0" bestFit="1" customWidth="1"/>
    <col min="13" max="13" width="9.8515625" style="0" bestFit="1" customWidth="1"/>
    <col min="14" max="14" width="20.140625" style="0" bestFit="1" customWidth="1"/>
  </cols>
  <sheetData>
    <row r="1" ht="12.75">
      <c r="A1" t="s">
        <v>57</v>
      </c>
    </row>
    <row r="2" spans="1:2" ht="12.75">
      <c r="A2" t="s">
        <v>58</v>
      </c>
      <c r="B2" t="s">
        <v>120</v>
      </c>
    </row>
    <row r="3" spans="1:2" ht="12.75">
      <c r="A3" t="s">
        <v>59</v>
      </c>
      <c r="B3" t="s">
        <v>36</v>
      </c>
    </row>
    <row r="4" spans="1:2" ht="12.75">
      <c r="A4" t="s">
        <v>60</v>
      </c>
      <c r="B4" t="s">
        <v>121</v>
      </c>
    </row>
    <row r="5" spans="1:2" ht="12.75">
      <c r="A5" t="s">
        <v>62</v>
      </c>
      <c r="B5" t="s">
        <v>122</v>
      </c>
    </row>
    <row r="6" spans="1:2" ht="12.75">
      <c r="A6" t="s">
        <v>64</v>
      </c>
      <c r="B6" t="s">
        <v>94</v>
      </c>
    </row>
    <row r="7" spans="1:2" ht="12.75">
      <c r="A7" t="s">
        <v>65</v>
      </c>
      <c r="B7" t="s">
        <v>66</v>
      </c>
    </row>
    <row r="8" spans="1:2" ht="12.75">
      <c r="A8" t="s">
        <v>67</v>
      </c>
      <c r="B8" t="s">
        <v>37</v>
      </c>
    </row>
    <row r="9" spans="1:2" ht="12.75">
      <c r="A9" t="s">
        <v>68</v>
      </c>
      <c r="B9" t="s">
        <v>123</v>
      </c>
    </row>
    <row r="10" spans="1:2" ht="12.75">
      <c r="A10" t="s">
        <v>69</v>
      </c>
      <c r="B10" t="s">
        <v>124</v>
      </c>
    </row>
    <row r="11" spans="1:14" ht="12.75">
      <c r="A11" t="s">
        <v>0</v>
      </c>
      <c r="B11" t="s">
        <v>39</v>
      </c>
      <c r="C11" t="s">
        <v>1</v>
      </c>
      <c r="D11" t="s">
        <v>40</v>
      </c>
      <c r="E11" t="s">
        <v>70</v>
      </c>
      <c r="F11" t="s">
        <v>41</v>
      </c>
      <c r="G11" t="s">
        <v>71</v>
      </c>
      <c r="H11" t="s">
        <v>42</v>
      </c>
      <c r="I11" s="69" t="s">
        <v>43</v>
      </c>
      <c r="J11" t="s">
        <v>44</v>
      </c>
      <c r="K11" t="s">
        <v>45</v>
      </c>
      <c r="L11" t="s">
        <v>46</v>
      </c>
      <c r="M11" t="s">
        <v>47</v>
      </c>
      <c r="N11" t="s">
        <v>48</v>
      </c>
    </row>
    <row r="12" ht="12.75">
      <c r="I12" s="69"/>
    </row>
    <row r="13" ht="12.75">
      <c r="I13" s="69"/>
    </row>
    <row r="14" ht="12.75">
      <c r="I14" s="69"/>
    </row>
    <row r="15" ht="12.75">
      <c r="I15" s="69"/>
    </row>
    <row r="16" ht="12.75">
      <c r="I16" s="69"/>
    </row>
    <row r="17" ht="12.75">
      <c r="I17" s="69"/>
    </row>
    <row r="18" ht="12.75">
      <c r="I18" s="69"/>
    </row>
    <row r="19" ht="12.75">
      <c r="I19" s="69"/>
    </row>
    <row r="20" ht="12.75">
      <c r="I20" s="69"/>
    </row>
    <row r="21" ht="12.75">
      <c r="I21" s="69"/>
    </row>
    <row r="22" ht="12.75">
      <c r="I22" s="69"/>
    </row>
    <row r="23" ht="12.75">
      <c r="I23" s="69"/>
    </row>
    <row r="24" ht="12.75">
      <c r="I24" s="69"/>
    </row>
    <row r="25" ht="12.75">
      <c r="I25" s="69"/>
    </row>
    <row r="26" ht="12.75">
      <c r="I26" s="69"/>
    </row>
    <row r="27" ht="12.75">
      <c r="I27" s="69"/>
    </row>
    <row r="28" ht="12.75">
      <c r="I28" s="69"/>
    </row>
    <row r="29" ht="12.75">
      <c r="I29" s="69"/>
    </row>
    <row r="30" ht="12.75">
      <c r="I30" s="69"/>
    </row>
    <row r="31" ht="12.75">
      <c r="I31" s="69"/>
    </row>
    <row r="32" ht="12.75">
      <c r="I32" s="69"/>
    </row>
    <row r="33" ht="12.75">
      <c r="I33" s="69"/>
    </row>
    <row r="34" ht="12.75">
      <c r="I34" s="69"/>
    </row>
    <row r="35" ht="12.75">
      <c r="I35" s="69"/>
    </row>
    <row r="36" ht="12.75">
      <c r="I36" s="69"/>
    </row>
    <row r="37" ht="12.75">
      <c r="I37" s="69"/>
    </row>
    <row r="38" ht="12.75">
      <c r="I38" s="69"/>
    </row>
    <row r="39" ht="12.75">
      <c r="I39" s="69"/>
    </row>
    <row r="40" ht="12.75">
      <c r="I40" s="69"/>
    </row>
    <row r="41" ht="12.75">
      <c r="I41" s="69"/>
    </row>
    <row r="42" ht="12.75">
      <c r="I42" s="69"/>
    </row>
    <row r="43" ht="12.75">
      <c r="I43" s="69"/>
    </row>
    <row r="44" ht="12.75">
      <c r="I44" s="69"/>
    </row>
    <row r="45" ht="12.75">
      <c r="I45" s="69"/>
    </row>
    <row r="46" ht="12.75">
      <c r="I46" s="69"/>
    </row>
    <row r="47" ht="12.75">
      <c r="I47" s="69"/>
    </row>
    <row r="48" ht="12.75">
      <c r="I48" s="69"/>
    </row>
    <row r="49" ht="12.75">
      <c r="I49" s="69"/>
    </row>
    <row r="50" ht="12.75">
      <c r="I50" s="69"/>
    </row>
    <row r="51" ht="12.75">
      <c r="I51" s="6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 POLLACK</dc:creator>
  <cp:keywords/>
  <dc:description/>
  <cp:lastModifiedBy>AJ</cp:lastModifiedBy>
  <cp:lastPrinted>2013-12-10T07:36:53Z</cp:lastPrinted>
  <dcterms:created xsi:type="dcterms:W3CDTF">2005-09-12T13:45:26Z</dcterms:created>
  <dcterms:modified xsi:type="dcterms:W3CDTF">2013-12-12T14:35:45Z</dcterms:modified>
  <cp:category/>
  <cp:version/>
  <cp:contentType/>
  <cp:contentStatus/>
</cp:coreProperties>
</file>